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325" activeTab="3"/>
  </bookViews>
  <sheets>
    <sheet name="Мунзадание на 13-15г" sheetId="1" r:id="rId1"/>
    <sheet name="Лист2" sheetId="2" r:id="rId2"/>
    <sheet name="Лист3" sheetId="3" r:id="rId3"/>
    <sheet name="Мунзадание исполнение за 13г" sheetId="4" r:id="rId4"/>
  </sheets>
  <definedNames/>
  <calcPr fullCalcOnLoad="1"/>
</workbook>
</file>

<file path=xl/sharedStrings.xml><?xml version="1.0" encoding="utf-8"?>
<sst xmlns="http://schemas.openxmlformats.org/spreadsheetml/2006/main" count="339" uniqueCount="67">
  <si>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</si>
  <si>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</si>
  <si>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</si>
  <si>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</si>
  <si>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</si>
  <si>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</si>
  <si>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</si>
  <si>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2.1.18.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</si>
  <si>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</si>
  <si>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РМ-А-1800</t>
  </si>
  <si>
    <t>0700</t>
  </si>
  <si>
    <t>0701</t>
  </si>
  <si>
    <t>0702</t>
  </si>
  <si>
    <t>Федеральный Закон от 06.10.2003 № 131-ФЗ "Об общих принципах организации местного самоуправления в Российской Федерации"</t>
  </si>
  <si>
    <t>пп.11,п.1, ст.15</t>
  </si>
  <si>
    <t>06.10.2003, не установлен</t>
  </si>
  <si>
    <t>Услуги в области образования</t>
  </si>
  <si>
    <t>в  том  числе:</t>
  </si>
  <si>
    <t xml:space="preserve">услуги в области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 </t>
  </si>
  <si>
    <t>услуги по предоставлению общедоступного бесплатного дошкольного образования на территории муниципального района</t>
  </si>
  <si>
    <t>услуги по предоставлению дополнительного образования</t>
  </si>
  <si>
    <t>Потребители бюджетной услуги</t>
  </si>
  <si>
    <t>Количество потребителей бюджетной услуги</t>
  </si>
  <si>
    <t>объём услуг в натуральном выражении</t>
  </si>
  <si>
    <t>население района с 6,5-летнего возраста</t>
  </si>
  <si>
    <t>население района до 7-летнего возраста</t>
  </si>
  <si>
    <t>МУНИЦИПАЛЬНОЕ   ЗАДАНИЕ</t>
  </si>
  <si>
    <t>УТВЕЖДЕНО</t>
  </si>
  <si>
    <t>постановлением администрации района</t>
  </si>
  <si>
    <t>РАЙОННОЕ  УПРАВЛЕНИЕ  ОБРАЗОВАНИЯ</t>
  </si>
  <si>
    <t>услуги по организации отдыха детей в каникулярное время</t>
  </si>
  <si>
    <t>0707</t>
  </si>
  <si>
    <t xml:space="preserve">население района до 18 лет </t>
  </si>
  <si>
    <t>Муниципальное задание по оказанию муниципальных (бюджетных) услуг на 2013 год</t>
  </si>
  <si>
    <t>Муниципальное задание по оказанию муниципальных (бюджетных) услуг на 2014 год</t>
  </si>
  <si>
    <t>по  оказанию  муниципальных   услуг</t>
  </si>
  <si>
    <t>от                         №</t>
  </si>
  <si>
    <t>на  2013 год  и плановый период 2014 и 2015  годов</t>
  </si>
  <si>
    <t>Муниципальное задание по оказанию муниципальных (бюджетных) услуг на 2015 год</t>
  </si>
  <si>
    <t>объём услуг в стоимостном выражении (тыс.руб.)</t>
  </si>
  <si>
    <t>412 детей</t>
  </si>
  <si>
    <t>799 ущащихся</t>
  </si>
  <si>
    <t>706 учащихся</t>
  </si>
  <si>
    <t>444 ребенка</t>
  </si>
  <si>
    <t>муниципальное казенное общеобразовательное учреждение начальная общеобразовательная школа с.Верхолипово Верхлошижемского района Кировской области</t>
  </si>
  <si>
    <t>Муниципальное казенное общеобразовательное учреждение начальная общеобразовательная школа с.Зониха Верхошижемского района Кировской области</t>
  </si>
  <si>
    <t>муниципальное казенное общеобразовательное учреждение основная общеобразовательная школа д.Калачиги Верхошижемского района Кировской области</t>
  </si>
  <si>
    <t>муниципальное казенное общеобразовательное учреждение начальная общеобразовательная школа с.Косино Верхошижемского района Кировской области</t>
  </si>
  <si>
    <t>муниципальное казенное общеобразовательное учреждение основная общеобразовательная школа с.Мякиши Верхошижемского района Кировской области</t>
  </si>
  <si>
    <t>муниципальное казенное общеобразовательное учреждение основная общеобразовательная школа д.Пунгино Верхошижемского района Кировской области</t>
  </si>
  <si>
    <t>муниципальное казенное общеобразовательное учреждение средняя общеобразовательная школа с.Среднеивкино Верхошижемского района Кировской области</t>
  </si>
  <si>
    <t>муниципальное казенное общеобразовательное учреждение основная общеобразовательная школа д.Сырда Верхошижемского района Кировской области</t>
  </si>
  <si>
    <t>муниципальное казенное общеобразовательное учреждение основная общеобразовательная школа д.Угор Верхошижемского района Кировской области</t>
  </si>
  <si>
    <t xml:space="preserve">муниципальное казенное общеобразовательное учреждение средняя общеобразовательная школа пгт Верхошижемье Кироской области имени И.С.Березина </t>
  </si>
  <si>
    <t>Муниципальное казенное дошкольное образоватедльное учреждение детский сад д.Калачиги Верхошижемского района Кировской области</t>
  </si>
  <si>
    <t>Муниципальное казенное дошкольное образоватедльное учреждение детский сад д.Сырда Верхошижемского района Кировской области</t>
  </si>
  <si>
    <t>Муниципальное казенное дошкольное образоватедльное учреждение детский сад с.Среднеивкино Верхошижемского района Кировской области</t>
  </si>
  <si>
    <t>Муниципальное казенное дошкольное образоватедльное учреждение детский сад №1 пгтВерхошижемье Верхошижемского района Кировской области</t>
  </si>
  <si>
    <t>Муниципальное казенное дошкольное образоватедльное учреждение детский сад №2 пгт Верхошижемье Верхошижемского района Кировской области</t>
  </si>
  <si>
    <t>Муниципальное казенное образовательное учреждение дополнительного образования детей Дом детского творчества "Фантазия" Верхошижемского района Кировской области</t>
  </si>
  <si>
    <t>Муниципальное казенное образовательное учреждение дополнительного образования детей детско- юношеская спортивная школа пгт Верхошижемье Кироской области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</si>
  <si>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</si>
  <si>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услуги в области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</t>
  </si>
  <si>
    <t>Исполнение муниципального задания по оказанию муниципальных (бюджетных) услуг за 2013 год</t>
  </si>
  <si>
    <t>муниципальное казенное общеобразовательное учреждение начальная общеобразовательная школа с.Верхолипово Верхошижемского района Кировской области</t>
  </si>
  <si>
    <t>Начальник                                                 Г.Н.Гребнева</t>
  </si>
  <si>
    <t>Глбухгалтер                                              А.М.Ворожцова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</si>
</sst>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0">
    <font>
      <sz val="10"/>
      <name val="Arial Cyr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2" fillId="0" borderId="0" xfId="0" applyFont="1" applyAlignment="1">
      <alignment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zoomScale="75" zoomScaleNormal="75" zoomScalePageLayoutView="0" workbookViewId="0" topLeftCell="A9">
      <selection activeCell="B103" sqref="B103"/>
    </sheetView>
  </sheetViews>
  <sheetFormatPr defaultColWidth="9.00390625" defaultRowHeight="12.75"/>
  <cols>
    <col min="2" max="2" width="52.00390625" style="0" customWidth="1"/>
    <col min="5" max="5" width="10.00390625" style="0" customWidth="1"/>
    <col min="7" max="7" width="9.75390625" style="0" customWidth="1"/>
    <col min="10" max="10" width="9.875" style="0" customWidth="1"/>
    <col min="11" max="11" width="9.75390625" style="0" customWidth="1"/>
    <col min="13" max="13" width="10.00390625" style="0" customWidth="1"/>
    <col min="16" max="16" width="10.375" style="0" customWidth="1"/>
  </cols>
  <sheetData>
    <row r="1" spans="8:17" ht="12.75">
      <c r="H1" s="66"/>
      <c r="I1" s="66"/>
      <c r="J1" s="66"/>
      <c r="K1" s="66"/>
      <c r="N1" s="66" t="s">
        <v>27</v>
      </c>
      <c r="O1" s="66"/>
      <c r="P1" s="66"/>
      <c r="Q1" s="66"/>
    </row>
    <row r="2" spans="8:17" ht="12.75">
      <c r="H2" s="66"/>
      <c r="I2" s="66"/>
      <c r="J2" s="66"/>
      <c r="K2" s="66"/>
      <c r="N2" s="66" t="s">
        <v>28</v>
      </c>
      <c r="O2" s="66"/>
      <c r="P2" s="66"/>
      <c r="Q2" s="66"/>
    </row>
    <row r="3" spans="8:17" ht="12.75">
      <c r="H3" s="66"/>
      <c r="I3" s="66"/>
      <c r="J3" s="66"/>
      <c r="K3" s="66"/>
      <c r="N3" s="66" t="s">
        <v>36</v>
      </c>
      <c r="O3" s="66"/>
      <c r="P3" s="66"/>
      <c r="Q3" s="66"/>
    </row>
    <row r="5" spans="2:11" ht="18.75">
      <c r="B5" s="67" t="s">
        <v>26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ht="18.75">
      <c r="B6" s="58" t="s">
        <v>35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ht="18.75">
      <c r="B7" s="58" t="s">
        <v>37</v>
      </c>
      <c r="C7" s="58"/>
      <c r="D7" s="58"/>
      <c r="E7" s="58"/>
      <c r="F7" s="58"/>
      <c r="G7" s="58"/>
      <c r="H7" s="58"/>
      <c r="I7" s="58"/>
      <c r="J7" s="58"/>
      <c r="K7" s="58"/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7" ht="51.75" customHeight="1">
      <c r="A10" s="59" t="s">
        <v>0</v>
      </c>
      <c r="B10" s="59"/>
      <c r="C10" s="59"/>
      <c r="D10" s="59" t="s">
        <v>1</v>
      </c>
      <c r="E10" s="75" t="s">
        <v>2</v>
      </c>
      <c r="F10" s="76"/>
      <c r="G10" s="77"/>
      <c r="H10" s="59" t="s">
        <v>21</v>
      </c>
      <c r="I10" s="59" t="s">
        <v>33</v>
      </c>
      <c r="J10" s="60"/>
      <c r="K10" s="60"/>
      <c r="L10" s="59" t="s">
        <v>34</v>
      </c>
      <c r="M10" s="60"/>
      <c r="N10" s="60"/>
      <c r="O10" s="59" t="s">
        <v>38</v>
      </c>
      <c r="P10" s="60"/>
      <c r="Q10" s="60"/>
    </row>
    <row r="11" spans="1:17" ht="36.75" customHeight="1">
      <c r="A11" s="59"/>
      <c r="B11" s="59"/>
      <c r="C11" s="59"/>
      <c r="D11" s="59"/>
      <c r="E11" s="59" t="s">
        <v>3</v>
      </c>
      <c r="F11" s="59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89.25">
      <c r="A12" s="59"/>
      <c r="B12" s="59"/>
      <c r="C12" s="59"/>
      <c r="D12" s="59"/>
      <c r="E12" s="1" t="s">
        <v>4</v>
      </c>
      <c r="F12" s="1" t="s">
        <v>5</v>
      </c>
      <c r="G12" s="1" t="s">
        <v>6</v>
      </c>
      <c r="H12" s="60"/>
      <c r="I12" s="1" t="s">
        <v>22</v>
      </c>
      <c r="J12" s="1" t="s">
        <v>23</v>
      </c>
      <c r="K12" s="1" t="s">
        <v>39</v>
      </c>
      <c r="L12" s="1" t="s">
        <v>22</v>
      </c>
      <c r="M12" s="1" t="s">
        <v>23</v>
      </c>
      <c r="N12" s="1" t="s">
        <v>39</v>
      </c>
      <c r="O12" s="1" t="s">
        <v>22</v>
      </c>
      <c r="P12" s="1" t="s">
        <v>23</v>
      </c>
      <c r="Q12" s="1" t="s">
        <v>39</v>
      </c>
    </row>
    <row r="13" spans="1:17" ht="26.25" customHeight="1">
      <c r="A13" s="78" t="s">
        <v>29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0"/>
      <c r="N13" s="80"/>
      <c r="O13" s="80"/>
      <c r="P13" s="80"/>
      <c r="Q13" s="81"/>
    </row>
    <row r="14" spans="1:17" ht="18.75">
      <c r="A14" s="68" t="s">
        <v>16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64"/>
      <c r="M14" s="64"/>
      <c r="N14" s="64"/>
      <c r="O14" s="64"/>
      <c r="P14" s="64"/>
      <c r="Q14" s="65"/>
    </row>
    <row r="15" spans="1:17" ht="143.25" customHeight="1">
      <c r="A15" s="9" t="s">
        <v>7</v>
      </c>
      <c r="B15" s="17" t="s">
        <v>8</v>
      </c>
      <c r="C15" s="10" t="s">
        <v>9</v>
      </c>
      <c r="D15" s="18" t="s">
        <v>10</v>
      </c>
      <c r="E15" s="19" t="s">
        <v>13</v>
      </c>
      <c r="F15" s="19" t="s">
        <v>14</v>
      </c>
      <c r="G15" s="20" t="s">
        <v>15</v>
      </c>
      <c r="H15" s="21"/>
      <c r="I15" s="22"/>
      <c r="J15" s="22"/>
      <c r="K15" s="23">
        <f>SUM(K17:K20)</f>
        <v>76717.90000000001</v>
      </c>
      <c r="L15" s="22"/>
      <c r="M15" s="22"/>
      <c r="N15" s="23">
        <f>SUM(N17:N20)</f>
        <v>76724.4</v>
      </c>
      <c r="O15" s="22"/>
      <c r="P15" s="22"/>
      <c r="Q15" s="23">
        <f>SUM(Q17:Q20)</f>
        <v>78915.5</v>
      </c>
    </row>
    <row r="16" spans="1:17" ht="14.25" customHeight="1">
      <c r="A16" s="2"/>
      <c r="B16" s="4" t="s">
        <v>17</v>
      </c>
      <c r="C16" s="3"/>
      <c r="D16" s="6"/>
      <c r="E16" s="7"/>
      <c r="F16" s="7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90.75" customHeight="1">
      <c r="A17" s="2"/>
      <c r="B17" s="4" t="s">
        <v>18</v>
      </c>
      <c r="C17" s="3"/>
      <c r="D17" s="6" t="s">
        <v>12</v>
      </c>
      <c r="E17" s="7"/>
      <c r="F17" s="7"/>
      <c r="G17" s="8"/>
      <c r="H17" s="11" t="s">
        <v>24</v>
      </c>
      <c r="I17" s="12">
        <v>856</v>
      </c>
      <c r="J17" s="13" t="s">
        <v>41</v>
      </c>
      <c r="K17" s="13">
        <v>53445.8</v>
      </c>
      <c r="L17" s="12">
        <v>856</v>
      </c>
      <c r="M17" s="13" t="s">
        <v>41</v>
      </c>
      <c r="N17" s="13">
        <v>51386.7</v>
      </c>
      <c r="O17" s="12">
        <v>856</v>
      </c>
      <c r="P17" s="13" t="s">
        <v>41</v>
      </c>
      <c r="Q17" s="13">
        <v>53448.8</v>
      </c>
    </row>
    <row r="18" spans="1:17" ht="51" customHeight="1">
      <c r="A18" s="2"/>
      <c r="B18" s="4" t="s">
        <v>19</v>
      </c>
      <c r="C18" s="3"/>
      <c r="D18" s="6" t="s">
        <v>11</v>
      </c>
      <c r="E18" s="7"/>
      <c r="F18" s="7"/>
      <c r="G18" s="8"/>
      <c r="H18" s="11" t="s">
        <v>25</v>
      </c>
      <c r="I18" s="12">
        <v>535</v>
      </c>
      <c r="J18" s="13" t="s">
        <v>40</v>
      </c>
      <c r="K18" s="13">
        <v>17263.5</v>
      </c>
      <c r="L18" s="12">
        <v>535</v>
      </c>
      <c r="M18" s="13" t="s">
        <v>40</v>
      </c>
      <c r="N18" s="13">
        <v>19347</v>
      </c>
      <c r="O18" s="12">
        <v>535</v>
      </c>
      <c r="P18" s="13" t="s">
        <v>40</v>
      </c>
      <c r="Q18" s="13">
        <v>19301</v>
      </c>
    </row>
    <row r="19" spans="1:17" ht="51" customHeight="1">
      <c r="A19" s="2"/>
      <c r="B19" s="4" t="s">
        <v>30</v>
      </c>
      <c r="C19" s="3"/>
      <c r="D19" s="6" t="s">
        <v>31</v>
      </c>
      <c r="E19" s="7"/>
      <c r="F19" s="7"/>
      <c r="G19" s="8"/>
      <c r="H19" s="11" t="s">
        <v>32</v>
      </c>
      <c r="I19" s="12">
        <v>856</v>
      </c>
      <c r="J19" s="14" t="s">
        <v>43</v>
      </c>
      <c r="K19" s="13">
        <v>725.8</v>
      </c>
      <c r="L19" s="12">
        <v>856</v>
      </c>
      <c r="M19" s="14" t="s">
        <v>43</v>
      </c>
      <c r="N19" s="13">
        <v>678</v>
      </c>
      <c r="O19" s="12">
        <v>856</v>
      </c>
      <c r="P19" s="14" t="s">
        <v>43</v>
      </c>
      <c r="Q19" s="13">
        <v>711.5</v>
      </c>
    </row>
    <row r="20" spans="1:17" ht="50.25" customHeight="1">
      <c r="A20" s="2"/>
      <c r="B20" s="4" t="s">
        <v>20</v>
      </c>
      <c r="C20" s="3"/>
      <c r="D20" s="6" t="s">
        <v>12</v>
      </c>
      <c r="E20" s="7"/>
      <c r="F20" s="7"/>
      <c r="G20" s="8"/>
      <c r="H20" s="11" t="s">
        <v>24</v>
      </c>
      <c r="I20" s="12">
        <v>856</v>
      </c>
      <c r="J20" s="16" t="s">
        <v>42</v>
      </c>
      <c r="K20" s="13">
        <v>5282.8</v>
      </c>
      <c r="L20" s="12">
        <v>856</v>
      </c>
      <c r="M20" s="16" t="s">
        <v>42</v>
      </c>
      <c r="N20" s="13">
        <v>5312.7</v>
      </c>
      <c r="O20" s="12">
        <v>856</v>
      </c>
      <c r="P20" s="16" t="s">
        <v>42</v>
      </c>
      <c r="Q20" s="13">
        <v>5454.2</v>
      </c>
    </row>
    <row r="21" spans="1:17" ht="8.2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4"/>
      <c r="N21" s="64"/>
      <c r="O21" s="64"/>
      <c r="P21" s="64"/>
      <c r="Q21" s="65"/>
    </row>
    <row r="22" spans="1:17" ht="18.75" hidden="1">
      <c r="A22" s="68"/>
      <c r="B22" s="69"/>
      <c r="C22" s="69"/>
      <c r="D22" s="70"/>
      <c r="E22" s="70"/>
      <c r="F22" s="70"/>
      <c r="G22" s="70"/>
      <c r="H22" s="70"/>
      <c r="I22" s="70"/>
      <c r="J22" s="70"/>
      <c r="K22" s="70"/>
      <c r="L22" s="64"/>
      <c r="M22" s="64"/>
      <c r="N22" s="64"/>
      <c r="O22" s="64"/>
      <c r="P22" s="64"/>
      <c r="Q22" s="65"/>
    </row>
    <row r="23" spans="1:17" ht="18.75" customHeight="1" hidden="1">
      <c r="A23" s="2"/>
      <c r="B23" s="4"/>
      <c r="C23" s="3"/>
      <c r="D23" s="6"/>
      <c r="E23" s="7"/>
      <c r="F23" s="7"/>
      <c r="G23" s="8"/>
      <c r="H23" s="5"/>
      <c r="I23" s="12"/>
      <c r="J23" s="14"/>
      <c r="K23" s="13"/>
      <c r="L23" s="12"/>
      <c r="M23" s="14"/>
      <c r="N23" s="13"/>
      <c r="O23" s="12"/>
      <c r="P23" s="14"/>
      <c r="Q23" s="13"/>
    </row>
    <row r="24" spans="1:17" ht="12.75" customHeight="1" hidden="1">
      <c r="A24" s="2"/>
      <c r="B24" s="4"/>
      <c r="C24" s="3"/>
      <c r="D24" s="6"/>
      <c r="E24" s="7"/>
      <c r="F24" s="7"/>
      <c r="G24" s="8"/>
      <c r="H24" s="5"/>
      <c r="I24" s="5"/>
      <c r="J24" s="15"/>
      <c r="K24" s="5"/>
      <c r="L24" s="5"/>
      <c r="M24" s="15"/>
      <c r="N24" s="5"/>
      <c r="O24" s="5"/>
      <c r="P24" s="15"/>
      <c r="Q24" s="5"/>
    </row>
    <row r="25" spans="1:17" ht="50.25" customHeight="1" hidden="1">
      <c r="A25" s="24"/>
      <c r="B25" s="25"/>
      <c r="C25" s="26"/>
      <c r="D25" s="27"/>
      <c r="E25" s="28"/>
      <c r="F25" s="28"/>
      <c r="G25" s="29"/>
      <c r="H25" s="30"/>
      <c r="I25" s="31"/>
      <c r="J25" s="32"/>
      <c r="K25" s="33"/>
      <c r="L25" s="31"/>
      <c r="M25" s="32"/>
      <c r="N25" s="33"/>
      <c r="O25" s="31"/>
      <c r="P25" s="32"/>
      <c r="Q25" s="33"/>
    </row>
    <row r="26" spans="1:17" ht="16.5" customHeight="1" hidden="1">
      <c r="A26" s="71"/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</row>
    <row r="27" spans="1:17" ht="15.75" customHeight="1">
      <c r="A27" s="34"/>
      <c r="B27" s="83" t="s">
        <v>44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89.25">
      <c r="A28" s="34"/>
      <c r="B28" s="4" t="s">
        <v>18</v>
      </c>
      <c r="C28" s="3"/>
      <c r="D28" s="6" t="s">
        <v>12</v>
      </c>
      <c r="E28" s="7"/>
      <c r="F28" s="7"/>
      <c r="G28" s="8"/>
      <c r="H28" s="11" t="s">
        <v>24</v>
      </c>
      <c r="I28" s="12"/>
      <c r="J28" s="13"/>
      <c r="K28" s="13"/>
      <c r="L28" s="12"/>
      <c r="M28" s="13"/>
      <c r="N28" s="13"/>
      <c r="O28" s="12"/>
      <c r="P28" s="13"/>
      <c r="Q28" s="13"/>
    </row>
    <row r="29" spans="1:17" ht="33.75">
      <c r="A29" s="40"/>
      <c r="B29" s="4" t="s">
        <v>30</v>
      </c>
      <c r="C29" s="3"/>
      <c r="D29" s="6" t="s">
        <v>31</v>
      </c>
      <c r="E29" s="7"/>
      <c r="F29" s="7"/>
      <c r="G29" s="8"/>
      <c r="H29" s="11" t="s">
        <v>32</v>
      </c>
      <c r="I29" s="12"/>
      <c r="J29" s="14"/>
      <c r="K29" s="13"/>
      <c r="L29" s="12"/>
      <c r="M29" s="14"/>
      <c r="N29" s="13"/>
      <c r="O29" s="12"/>
      <c r="P29" s="14"/>
      <c r="Q29" s="13"/>
    </row>
    <row r="30" spans="1:17" ht="12.75">
      <c r="A30" s="40"/>
      <c r="B30" s="41"/>
      <c r="C30" s="40"/>
      <c r="D30" s="35"/>
      <c r="E30" s="42"/>
      <c r="F30" s="42"/>
      <c r="G30" s="42"/>
      <c r="H30" s="36"/>
      <c r="I30" s="37"/>
      <c r="J30" s="38"/>
      <c r="K30" s="39"/>
      <c r="L30" s="37"/>
      <c r="M30" s="38"/>
      <c r="N30" s="39"/>
      <c r="O30" s="37"/>
      <c r="P30" s="38"/>
      <c r="Q30" s="39"/>
    </row>
    <row r="31" spans="1:17" ht="12.75">
      <c r="A31" s="40"/>
      <c r="B31" s="61" t="s">
        <v>45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89.25">
      <c r="A32" s="34"/>
      <c r="B32" s="4" t="s">
        <v>18</v>
      </c>
      <c r="C32" s="3"/>
      <c r="D32" s="6" t="s">
        <v>12</v>
      </c>
      <c r="E32" s="7"/>
      <c r="F32" s="7"/>
      <c r="G32" s="8"/>
      <c r="H32" s="11" t="s">
        <v>24</v>
      </c>
      <c r="I32" s="12"/>
      <c r="J32" s="13"/>
      <c r="K32" s="13"/>
      <c r="L32" s="12"/>
      <c r="M32" s="13"/>
      <c r="N32" s="13"/>
      <c r="O32" s="12"/>
      <c r="P32" s="13"/>
      <c r="Q32" s="13"/>
    </row>
    <row r="33" spans="1:17" ht="33.75">
      <c r="A33" s="40"/>
      <c r="B33" s="4" t="s">
        <v>30</v>
      </c>
      <c r="C33" s="3"/>
      <c r="D33" s="6" t="s">
        <v>31</v>
      </c>
      <c r="E33" s="7"/>
      <c r="F33" s="7"/>
      <c r="G33" s="8"/>
      <c r="H33" s="11" t="s">
        <v>32</v>
      </c>
      <c r="I33" s="12"/>
      <c r="J33" s="14"/>
      <c r="K33" s="13"/>
      <c r="L33" s="12"/>
      <c r="M33" s="14"/>
      <c r="N33" s="13"/>
      <c r="O33" s="12"/>
      <c r="P33" s="14"/>
      <c r="Q33" s="13"/>
    </row>
    <row r="35" spans="2:17" ht="12.75">
      <c r="B35" s="61" t="s">
        <v>46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89.25">
      <c r="A36" s="34"/>
      <c r="B36" s="4" t="s">
        <v>18</v>
      </c>
      <c r="C36" s="3"/>
      <c r="D36" s="6" t="s">
        <v>12</v>
      </c>
      <c r="E36" s="7"/>
      <c r="F36" s="7"/>
      <c r="G36" s="8"/>
      <c r="H36" s="11" t="s">
        <v>24</v>
      </c>
      <c r="I36" s="12"/>
      <c r="J36" s="13"/>
      <c r="K36" s="13"/>
      <c r="L36" s="12"/>
      <c r="M36" s="13"/>
      <c r="N36" s="13"/>
      <c r="O36" s="12"/>
      <c r="P36" s="13"/>
      <c r="Q36" s="13"/>
    </row>
    <row r="37" spans="1:17" ht="33.75">
      <c r="A37" s="40"/>
      <c r="B37" s="4" t="s">
        <v>30</v>
      </c>
      <c r="C37" s="3"/>
      <c r="D37" s="6" t="s">
        <v>31</v>
      </c>
      <c r="E37" s="7"/>
      <c r="F37" s="7"/>
      <c r="G37" s="8"/>
      <c r="H37" s="11" t="s">
        <v>32</v>
      </c>
      <c r="I37" s="12"/>
      <c r="J37" s="14"/>
      <c r="K37" s="13"/>
      <c r="L37" s="12"/>
      <c r="M37" s="14"/>
      <c r="N37" s="13"/>
      <c r="O37" s="12"/>
      <c r="P37" s="14"/>
      <c r="Q37" s="13"/>
    </row>
    <row r="38" spans="2:11" ht="15.75"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2:17" ht="12.75">
      <c r="B39" s="61" t="s">
        <v>47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89.25">
      <c r="A40" s="34"/>
      <c r="B40" s="4" t="s">
        <v>18</v>
      </c>
      <c r="C40" s="3"/>
      <c r="D40" s="6" t="s">
        <v>12</v>
      </c>
      <c r="E40" s="7"/>
      <c r="F40" s="7"/>
      <c r="G40" s="8"/>
      <c r="H40" s="11" t="s">
        <v>24</v>
      </c>
      <c r="I40" s="12"/>
      <c r="J40" s="13"/>
      <c r="K40" s="13"/>
      <c r="L40" s="12"/>
      <c r="M40" s="13"/>
      <c r="N40" s="13"/>
      <c r="O40" s="12"/>
      <c r="P40" s="13"/>
      <c r="Q40" s="13"/>
    </row>
    <row r="41" spans="1:17" ht="33.75">
      <c r="A41" s="40"/>
      <c r="B41" s="4" t="s">
        <v>30</v>
      </c>
      <c r="C41" s="3"/>
      <c r="D41" s="6" t="s">
        <v>31</v>
      </c>
      <c r="E41" s="7"/>
      <c r="F41" s="7"/>
      <c r="G41" s="8"/>
      <c r="H41" s="11" t="s">
        <v>32</v>
      </c>
      <c r="I41" s="12"/>
      <c r="J41" s="14"/>
      <c r="K41" s="13"/>
      <c r="L41" s="12"/>
      <c r="M41" s="14"/>
      <c r="N41" s="13"/>
      <c r="O41" s="12"/>
      <c r="P41" s="14"/>
      <c r="Q41" s="13"/>
    </row>
    <row r="43" spans="2:17" ht="12.75">
      <c r="B43" s="61" t="s">
        <v>48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89.25">
      <c r="B44" s="4" t="s">
        <v>18</v>
      </c>
      <c r="C44" s="3"/>
      <c r="D44" s="6" t="s">
        <v>12</v>
      </c>
      <c r="E44" s="7"/>
      <c r="F44" s="7"/>
      <c r="G44" s="8"/>
      <c r="H44" s="11" t="s">
        <v>24</v>
      </c>
      <c r="I44" s="12"/>
      <c r="J44" s="13"/>
      <c r="K44" s="13"/>
      <c r="L44" s="12"/>
      <c r="M44" s="13"/>
      <c r="N44" s="13"/>
      <c r="O44" s="12"/>
      <c r="P44" s="13"/>
      <c r="Q44" s="13"/>
    </row>
    <row r="45" spans="2:17" ht="33.75">
      <c r="B45" s="4" t="s">
        <v>30</v>
      </c>
      <c r="C45" s="3"/>
      <c r="D45" s="6" t="s">
        <v>31</v>
      </c>
      <c r="E45" s="7"/>
      <c r="F45" s="7"/>
      <c r="G45" s="8"/>
      <c r="H45" s="11" t="s">
        <v>32</v>
      </c>
      <c r="I45" s="12"/>
      <c r="J45" s="14"/>
      <c r="K45" s="13"/>
      <c r="L45" s="12"/>
      <c r="M45" s="14"/>
      <c r="N45" s="13"/>
      <c r="O45" s="12"/>
      <c r="P45" s="14"/>
      <c r="Q45" s="13"/>
    </row>
    <row r="47" spans="2:17" ht="12.75">
      <c r="B47" s="61" t="s">
        <v>49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ht="89.25">
      <c r="B48" s="4" t="s">
        <v>18</v>
      </c>
      <c r="C48" s="3"/>
      <c r="D48" s="6" t="s">
        <v>12</v>
      </c>
      <c r="E48" s="7"/>
      <c r="F48" s="7"/>
      <c r="G48" s="8"/>
      <c r="H48" s="11" t="s">
        <v>24</v>
      </c>
      <c r="I48" s="12"/>
      <c r="J48" s="13"/>
      <c r="K48" s="13"/>
      <c r="L48" s="12"/>
      <c r="M48" s="13"/>
      <c r="N48" s="13"/>
      <c r="O48" s="12"/>
      <c r="P48" s="13"/>
      <c r="Q48" s="13"/>
    </row>
    <row r="49" spans="2:17" ht="33.75">
      <c r="B49" s="4" t="s">
        <v>30</v>
      </c>
      <c r="C49" s="3"/>
      <c r="D49" s="6" t="s">
        <v>31</v>
      </c>
      <c r="E49" s="7"/>
      <c r="F49" s="7"/>
      <c r="G49" s="8"/>
      <c r="H49" s="11" t="s">
        <v>32</v>
      </c>
      <c r="I49" s="12"/>
      <c r="J49" s="14"/>
      <c r="K49" s="13"/>
      <c r="L49" s="12"/>
      <c r="M49" s="14"/>
      <c r="N49" s="13"/>
      <c r="O49" s="12"/>
      <c r="P49" s="14"/>
      <c r="Q49" s="13"/>
    </row>
    <row r="51" spans="2:17" ht="12.75">
      <c r="B51" s="61" t="s">
        <v>50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ht="89.25">
      <c r="B52" s="4" t="s">
        <v>18</v>
      </c>
      <c r="C52" s="3"/>
      <c r="D52" s="6" t="s">
        <v>12</v>
      </c>
      <c r="E52" s="7"/>
      <c r="F52" s="7"/>
      <c r="G52" s="8"/>
      <c r="H52" s="11" t="s">
        <v>24</v>
      </c>
      <c r="I52" s="12"/>
      <c r="J52" s="13"/>
      <c r="K52" s="13"/>
      <c r="L52" s="12"/>
      <c r="M52" s="13"/>
      <c r="N52" s="13"/>
      <c r="O52" s="12"/>
      <c r="P52" s="13"/>
      <c r="Q52" s="13"/>
    </row>
    <row r="53" spans="2:17" ht="33.75">
      <c r="B53" s="4" t="s">
        <v>30</v>
      </c>
      <c r="C53" s="3"/>
      <c r="D53" s="6" t="s">
        <v>31</v>
      </c>
      <c r="E53" s="7"/>
      <c r="F53" s="7"/>
      <c r="G53" s="8"/>
      <c r="H53" s="11" t="s">
        <v>32</v>
      </c>
      <c r="I53" s="12"/>
      <c r="J53" s="14"/>
      <c r="K53" s="13"/>
      <c r="L53" s="12"/>
      <c r="M53" s="14"/>
      <c r="N53" s="13"/>
      <c r="O53" s="12"/>
      <c r="P53" s="14"/>
      <c r="Q53" s="13"/>
    </row>
    <row r="55" spans="2:17" ht="12.75">
      <c r="B55" s="61" t="s">
        <v>51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ht="89.25">
      <c r="B56" s="4" t="s">
        <v>18</v>
      </c>
      <c r="C56" s="3"/>
      <c r="D56" s="6" t="s">
        <v>12</v>
      </c>
      <c r="E56" s="7"/>
      <c r="F56" s="7"/>
      <c r="G56" s="8"/>
      <c r="H56" s="11" t="s">
        <v>24</v>
      </c>
      <c r="I56" s="12"/>
      <c r="J56" s="13"/>
      <c r="K56" s="13"/>
      <c r="L56" s="12"/>
      <c r="M56" s="13"/>
      <c r="N56" s="13"/>
      <c r="O56" s="12"/>
      <c r="P56" s="13"/>
      <c r="Q56" s="13"/>
    </row>
    <row r="57" spans="2:17" ht="33.75">
      <c r="B57" s="4" t="s">
        <v>30</v>
      </c>
      <c r="C57" s="3"/>
      <c r="D57" s="6" t="s">
        <v>31</v>
      </c>
      <c r="E57" s="7"/>
      <c r="F57" s="7"/>
      <c r="G57" s="8"/>
      <c r="H57" s="11" t="s">
        <v>32</v>
      </c>
      <c r="I57" s="12"/>
      <c r="J57" s="14"/>
      <c r="K57" s="13"/>
      <c r="L57" s="12"/>
      <c r="M57" s="14"/>
      <c r="N57" s="13"/>
      <c r="O57" s="12"/>
      <c r="P57" s="14"/>
      <c r="Q57" s="13"/>
    </row>
    <row r="59" spans="2:17" ht="12.75">
      <c r="B59" s="61" t="s">
        <v>52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ht="89.25">
      <c r="B60" s="4" t="s">
        <v>18</v>
      </c>
      <c r="C60" s="3"/>
      <c r="D60" s="6" t="s">
        <v>12</v>
      </c>
      <c r="E60" s="7"/>
      <c r="F60" s="7"/>
      <c r="G60" s="8"/>
      <c r="H60" s="11" t="s">
        <v>24</v>
      </c>
      <c r="I60" s="12"/>
      <c r="J60" s="13"/>
      <c r="K60" s="13"/>
      <c r="L60" s="12"/>
      <c r="M60" s="13"/>
      <c r="N60" s="13"/>
      <c r="O60" s="12"/>
      <c r="P60" s="13"/>
      <c r="Q60" s="13"/>
    </row>
    <row r="61" spans="2:17" ht="33.75">
      <c r="B61" s="4" t="s">
        <v>30</v>
      </c>
      <c r="C61" s="3"/>
      <c r="D61" s="6" t="s">
        <v>31</v>
      </c>
      <c r="E61" s="7"/>
      <c r="F61" s="7"/>
      <c r="G61" s="8"/>
      <c r="H61" s="11" t="s">
        <v>32</v>
      </c>
      <c r="I61" s="12"/>
      <c r="J61" s="14"/>
      <c r="K61" s="13"/>
      <c r="L61" s="12"/>
      <c r="M61" s="14"/>
      <c r="N61" s="13"/>
      <c r="O61" s="12"/>
      <c r="P61" s="14"/>
      <c r="Q61" s="13"/>
    </row>
    <row r="63" spans="2:17" ht="12.75">
      <c r="B63" s="61" t="s">
        <v>53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ht="89.25">
      <c r="B64" s="4" t="s">
        <v>18</v>
      </c>
      <c r="C64" s="3"/>
      <c r="D64" s="6" t="s">
        <v>12</v>
      </c>
      <c r="E64" s="7"/>
      <c r="F64" s="7"/>
      <c r="G64" s="8"/>
      <c r="H64" s="11" t="s">
        <v>24</v>
      </c>
      <c r="I64" s="12"/>
      <c r="J64" s="13"/>
      <c r="K64" s="13"/>
      <c r="L64" s="12"/>
      <c r="M64" s="13"/>
      <c r="N64" s="13"/>
      <c r="O64" s="12"/>
      <c r="P64" s="13"/>
      <c r="Q64" s="13"/>
    </row>
    <row r="65" spans="2:17" ht="33.75">
      <c r="B65" s="4" t="s">
        <v>30</v>
      </c>
      <c r="C65" s="3"/>
      <c r="D65" s="6" t="s">
        <v>31</v>
      </c>
      <c r="E65" s="7"/>
      <c r="F65" s="7"/>
      <c r="G65" s="8"/>
      <c r="H65" s="11" t="s">
        <v>32</v>
      </c>
      <c r="I65" s="12"/>
      <c r="J65" s="14"/>
      <c r="K65" s="13"/>
      <c r="L65" s="12"/>
      <c r="M65" s="14"/>
      <c r="N65" s="13"/>
      <c r="O65" s="12"/>
      <c r="P65" s="14"/>
      <c r="Q65" s="13"/>
    </row>
    <row r="67" spans="2:17" ht="12.75">
      <c r="B67" s="57" t="s">
        <v>54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2:17" ht="45">
      <c r="B68" s="4" t="s">
        <v>19</v>
      </c>
      <c r="C68" s="3"/>
      <c r="D68" s="6" t="s">
        <v>11</v>
      </c>
      <c r="E68" s="7"/>
      <c r="F68" s="7"/>
      <c r="G68" s="8"/>
      <c r="H68" s="11" t="s">
        <v>25</v>
      </c>
      <c r="I68" s="12"/>
      <c r="J68" s="13"/>
      <c r="K68" s="13"/>
      <c r="L68" s="12"/>
      <c r="M68" s="13"/>
      <c r="N68" s="13"/>
      <c r="O68" s="12"/>
      <c r="P68" s="13"/>
      <c r="Q68" s="13"/>
    </row>
    <row r="71" spans="2:17" ht="12.75">
      <c r="B71" s="57" t="s">
        <v>55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ht="45">
      <c r="B72" s="4" t="s">
        <v>19</v>
      </c>
      <c r="C72" s="3"/>
      <c r="D72" s="6" t="s">
        <v>11</v>
      </c>
      <c r="E72" s="7"/>
      <c r="F72" s="7"/>
      <c r="G72" s="8"/>
      <c r="H72" s="11" t="s">
        <v>25</v>
      </c>
      <c r="I72" s="12"/>
      <c r="J72" s="13"/>
      <c r="K72" s="13"/>
      <c r="L72" s="12"/>
      <c r="M72" s="13"/>
      <c r="N72" s="13"/>
      <c r="O72" s="12"/>
      <c r="P72" s="13"/>
      <c r="Q72" s="13"/>
    </row>
    <row r="75" spans="2:17" ht="12.75">
      <c r="B75" s="57" t="s">
        <v>56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2:17" ht="45">
      <c r="B76" s="4" t="s">
        <v>19</v>
      </c>
      <c r="C76" s="3"/>
      <c r="D76" s="6" t="s">
        <v>11</v>
      </c>
      <c r="E76" s="7"/>
      <c r="F76" s="7"/>
      <c r="G76" s="8"/>
      <c r="H76" s="11" t="s">
        <v>25</v>
      </c>
      <c r="I76" s="12"/>
      <c r="J76" s="13"/>
      <c r="K76" s="13"/>
      <c r="L76" s="12"/>
      <c r="M76" s="13"/>
      <c r="N76" s="13"/>
      <c r="O76" s="12"/>
      <c r="P76" s="13"/>
      <c r="Q76" s="13"/>
    </row>
    <row r="79" spans="2:17" ht="12.75">
      <c r="B79" s="57" t="s">
        <v>57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ht="45">
      <c r="B80" s="4" t="s">
        <v>19</v>
      </c>
      <c r="C80" s="3"/>
      <c r="D80" s="6" t="s">
        <v>11</v>
      </c>
      <c r="E80" s="7"/>
      <c r="F80" s="7"/>
      <c r="G80" s="8"/>
      <c r="H80" s="11" t="s">
        <v>25</v>
      </c>
      <c r="I80" s="12"/>
      <c r="J80" s="13"/>
      <c r="K80" s="13"/>
      <c r="L80" s="12"/>
      <c r="M80" s="13"/>
      <c r="N80" s="13"/>
      <c r="O80" s="12"/>
      <c r="P80" s="13"/>
      <c r="Q80" s="13"/>
    </row>
    <row r="83" spans="2:17" ht="12.75">
      <c r="B83" s="57" t="s">
        <v>58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2:17" ht="45">
      <c r="B84" s="4" t="s">
        <v>19</v>
      </c>
      <c r="C84" s="3"/>
      <c r="D84" s="6" t="s">
        <v>11</v>
      </c>
      <c r="E84" s="7"/>
      <c r="F84" s="7"/>
      <c r="G84" s="8"/>
      <c r="H84" s="11" t="s">
        <v>25</v>
      </c>
      <c r="I84" s="12"/>
      <c r="J84" s="13"/>
      <c r="K84" s="13"/>
      <c r="L84" s="12"/>
      <c r="M84" s="13"/>
      <c r="N84" s="13"/>
      <c r="O84" s="12"/>
      <c r="P84" s="13"/>
      <c r="Q84" s="13"/>
    </row>
    <row r="87" spans="2:17" ht="12.75">
      <c r="B87" s="56" t="s">
        <v>59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2:17" ht="45">
      <c r="B88" s="4" t="s">
        <v>20</v>
      </c>
      <c r="C88" s="3"/>
      <c r="D88" s="6" t="s">
        <v>12</v>
      </c>
      <c r="E88" s="7"/>
      <c r="F88" s="7"/>
      <c r="G88" s="8"/>
      <c r="H88" s="11" t="s">
        <v>24</v>
      </c>
      <c r="I88" s="12"/>
      <c r="J88" s="16"/>
      <c r="K88" s="13"/>
      <c r="L88" s="12"/>
      <c r="M88" s="16"/>
      <c r="N88" s="13"/>
      <c r="O88" s="12"/>
      <c r="P88" s="16"/>
      <c r="Q88" s="13"/>
    </row>
    <row r="89" spans="2:17" ht="33.75">
      <c r="B89" s="4" t="s">
        <v>30</v>
      </c>
      <c r="C89" s="3"/>
      <c r="D89" s="6" t="s">
        <v>31</v>
      </c>
      <c r="E89" s="7"/>
      <c r="F89" s="7"/>
      <c r="G89" s="8"/>
      <c r="H89" s="11" t="s">
        <v>32</v>
      </c>
      <c r="I89" s="12"/>
      <c r="J89" s="14"/>
      <c r="K89" s="13"/>
      <c r="L89" s="12"/>
      <c r="M89" s="14"/>
      <c r="N89" s="13"/>
      <c r="O89" s="12"/>
      <c r="P89" s="14"/>
      <c r="Q89" s="13"/>
    </row>
    <row r="91" spans="2:17" ht="12.75">
      <c r="B91" s="56" t="s">
        <v>60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2:17" ht="45">
      <c r="B92" s="4" t="s">
        <v>20</v>
      </c>
      <c r="C92" s="3"/>
      <c r="D92" s="6" t="s">
        <v>12</v>
      </c>
      <c r="E92" s="7"/>
      <c r="F92" s="7"/>
      <c r="G92" s="8"/>
      <c r="H92" s="11" t="s">
        <v>24</v>
      </c>
      <c r="I92" s="12"/>
      <c r="J92" s="16"/>
      <c r="K92" s="13"/>
      <c r="L92" s="12"/>
      <c r="M92" s="16"/>
      <c r="N92" s="13"/>
      <c r="O92" s="12"/>
      <c r="P92" s="16"/>
      <c r="Q92" s="13"/>
    </row>
    <row r="93" spans="2:17" ht="33.75">
      <c r="B93" s="4" t="s">
        <v>30</v>
      </c>
      <c r="C93" s="3"/>
      <c r="D93" s="6" t="s">
        <v>31</v>
      </c>
      <c r="E93" s="7"/>
      <c r="F93" s="7"/>
      <c r="G93" s="8"/>
      <c r="H93" s="11" t="s">
        <v>32</v>
      </c>
      <c r="I93" s="12"/>
      <c r="J93" s="14"/>
      <c r="K93" s="13"/>
      <c r="L93" s="12"/>
      <c r="M93" s="14"/>
      <c r="N93" s="13"/>
      <c r="O93" s="12"/>
      <c r="P93" s="14"/>
      <c r="Q93" s="13"/>
    </row>
  </sheetData>
  <sheetProtection/>
  <mergeCells count="42">
    <mergeCell ref="B38:K38"/>
    <mergeCell ref="B55:Q55"/>
    <mergeCell ref="B27:Q27"/>
    <mergeCell ref="B31:Q31"/>
    <mergeCell ref="B35:Q35"/>
    <mergeCell ref="B39:Q39"/>
    <mergeCell ref="A22:Q22"/>
    <mergeCell ref="A26:Q26"/>
    <mergeCell ref="E10:G10"/>
    <mergeCell ref="E11:G11"/>
    <mergeCell ref="A13:Q13"/>
    <mergeCell ref="A14:Q14"/>
    <mergeCell ref="N1:Q1"/>
    <mergeCell ref="N2:Q2"/>
    <mergeCell ref="N3:Q3"/>
    <mergeCell ref="I10:K11"/>
    <mergeCell ref="B7:K7"/>
    <mergeCell ref="B8:K8"/>
    <mergeCell ref="H1:K1"/>
    <mergeCell ref="H2:K2"/>
    <mergeCell ref="H3:K3"/>
    <mergeCell ref="B5:K5"/>
    <mergeCell ref="B71:Q71"/>
    <mergeCell ref="B51:Q51"/>
    <mergeCell ref="B43:Q43"/>
    <mergeCell ref="B83:Q83"/>
    <mergeCell ref="B67:Q67"/>
    <mergeCell ref="B59:Q59"/>
    <mergeCell ref="B6:K6"/>
    <mergeCell ref="L10:N11"/>
    <mergeCell ref="B47:Q47"/>
    <mergeCell ref="B63:Q63"/>
    <mergeCell ref="A21:Q21"/>
    <mergeCell ref="H10:H12"/>
    <mergeCell ref="O10:Q11"/>
    <mergeCell ref="B9:K9"/>
    <mergeCell ref="A10:C12"/>
    <mergeCell ref="D10:D12"/>
    <mergeCell ref="B87:Q87"/>
    <mergeCell ref="B91:Q91"/>
    <mergeCell ref="B75:Q75"/>
    <mergeCell ref="B79:Q79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="75" zoomScaleNormal="75" zoomScalePageLayoutView="0" workbookViewId="0" topLeftCell="A1">
      <selection activeCell="B112" sqref="B112"/>
    </sheetView>
  </sheetViews>
  <sheetFormatPr defaultColWidth="9.00390625" defaultRowHeight="12.75"/>
  <cols>
    <col min="2" max="2" width="52.00390625" style="0" customWidth="1"/>
    <col min="5" max="5" width="10.00390625" style="0" customWidth="1"/>
    <col min="7" max="7" width="9.75390625" style="0" customWidth="1"/>
    <col min="10" max="10" width="9.875" style="0" customWidth="1"/>
    <col min="11" max="11" width="9.75390625" style="0" customWidth="1"/>
    <col min="13" max="13" width="10.00390625" style="0" customWidth="1"/>
    <col min="16" max="16" width="10.375" style="0" customWidth="1"/>
  </cols>
  <sheetData>
    <row r="1" spans="8:17" ht="12.75">
      <c r="H1" s="66"/>
      <c r="I1" s="66"/>
      <c r="J1" s="66"/>
      <c r="K1" s="66"/>
      <c r="N1" s="66" t="s">
        <v>27</v>
      </c>
      <c r="O1" s="66"/>
      <c r="P1" s="66"/>
      <c r="Q1" s="66"/>
    </row>
    <row r="2" spans="8:17" ht="12.75">
      <c r="H2" s="66"/>
      <c r="I2" s="66"/>
      <c r="J2" s="66"/>
      <c r="K2" s="66"/>
      <c r="N2" s="66" t="s">
        <v>28</v>
      </c>
      <c r="O2" s="66"/>
      <c r="P2" s="66"/>
      <c r="Q2" s="66"/>
    </row>
    <row r="3" spans="8:17" ht="12.75">
      <c r="H3" s="66"/>
      <c r="I3" s="66"/>
      <c r="J3" s="66"/>
      <c r="K3" s="66"/>
      <c r="N3" s="66" t="s">
        <v>36</v>
      </c>
      <c r="O3" s="66"/>
      <c r="P3" s="66"/>
      <c r="Q3" s="66"/>
    </row>
    <row r="5" spans="2:11" ht="18.75">
      <c r="B5" s="67" t="s">
        <v>26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ht="18.75">
      <c r="B6" s="58" t="s">
        <v>35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ht="18.75">
      <c r="B7" s="58" t="s">
        <v>37</v>
      </c>
      <c r="C7" s="58"/>
      <c r="D7" s="58"/>
      <c r="E7" s="58"/>
      <c r="F7" s="58"/>
      <c r="G7" s="58"/>
      <c r="H7" s="58"/>
      <c r="I7" s="58"/>
      <c r="J7" s="58"/>
      <c r="K7" s="58"/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7" ht="51.75" customHeight="1">
      <c r="A10" s="59" t="s">
        <v>0</v>
      </c>
      <c r="B10" s="59"/>
      <c r="C10" s="59"/>
      <c r="D10" s="59" t="s">
        <v>1</v>
      </c>
      <c r="E10" s="75" t="s">
        <v>2</v>
      </c>
      <c r="F10" s="76"/>
      <c r="G10" s="77"/>
      <c r="H10" s="59" t="s">
        <v>21</v>
      </c>
      <c r="I10" s="59" t="s">
        <v>33</v>
      </c>
      <c r="J10" s="60"/>
      <c r="K10" s="60"/>
      <c r="L10" s="59" t="s">
        <v>63</v>
      </c>
      <c r="M10" s="60"/>
      <c r="N10" s="60"/>
      <c r="O10" s="59"/>
      <c r="P10" s="60"/>
      <c r="Q10" s="60"/>
    </row>
    <row r="11" spans="1:17" ht="36.75" customHeight="1">
      <c r="A11" s="59"/>
      <c r="B11" s="59"/>
      <c r="C11" s="59"/>
      <c r="D11" s="59"/>
      <c r="E11" s="59" t="s">
        <v>3</v>
      </c>
      <c r="F11" s="59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89.25">
      <c r="A12" s="59"/>
      <c r="B12" s="59"/>
      <c r="C12" s="59"/>
      <c r="D12" s="59"/>
      <c r="E12" s="1" t="s">
        <v>4</v>
      </c>
      <c r="F12" s="1" t="s">
        <v>5</v>
      </c>
      <c r="G12" s="1" t="s">
        <v>6</v>
      </c>
      <c r="H12" s="60"/>
      <c r="I12" s="1" t="s">
        <v>22</v>
      </c>
      <c r="J12" s="1" t="s">
        <v>23</v>
      </c>
      <c r="K12" s="1" t="s">
        <v>39</v>
      </c>
      <c r="L12" s="1" t="s">
        <v>22</v>
      </c>
      <c r="M12" s="1" t="s">
        <v>23</v>
      </c>
      <c r="N12" s="1" t="s">
        <v>39</v>
      </c>
      <c r="O12" s="1" t="s">
        <v>22</v>
      </c>
      <c r="P12" s="1" t="s">
        <v>23</v>
      </c>
      <c r="Q12" s="1" t="s">
        <v>39</v>
      </c>
    </row>
    <row r="13" spans="1:17" ht="26.25" customHeight="1">
      <c r="A13" s="78" t="s">
        <v>29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0"/>
      <c r="N13" s="80"/>
      <c r="O13" s="80"/>
      <c r="P13" s="80"/>
      <c r="Q13" s="81"/>
    </row>
    <row r="14" spans="1:17" ht="18.75">
      <c r="A14" s="68" t="s">
        <v>16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64"/>
      <c r="M14" s="64"/>
      <c r="N14" s="64"/>
      <c r="O14" s="64"/>
      <c r="P14" s="64"/>
      <c r="Q14" s="65"/>
    </row>
    <row r="15" spans="1:17" ht="143.25" customHeight="1">
      <c r="A15" s="9" t="s">
        <v>7</v>
      </c>
      <c r="B15" s="17" t="s">
        <v>61</v>
      </c>
      <c r="C15" s="10" t="s">
        <v>9</v>
      </c>
      <c r="D15" s="18" t="s">
        <v>10</v>
      </c>
      <c r="E15" s="19" t="s">
        <v>13</v>
      </c>
      <c r="F15" s="19" t="s">
        <v>14</v>
      </c>
      <c r="G15" s="20" t="s">
        <v>15</v>
      </c>
      <c r="H15" s="21"/>
      <c r="I15" s="22"/>
      <c r="J15" s="22"/>
      <c r="K15" s="23">
        <f>SUM(K17:K20)</f>
        <v>76717.90000000001</v>
      </c>
      <c r="L15" s="22"/>
      <c r="M15" s="22"/>
      <c r="N15" s="44">
        <f>N17+N18+N19+N20</f>
        <v>95451.69933999999</v>
      </c>
      <c r="O15" s="22"/>
      <c r="P15" s="22"/>
      <c r="Q15" s="23"/>
    </row>
    <row r="16" spans="1:17" ht="14.25" customHeight="1">
      <c r="A16" s="2"/>
      <c r="B16" s="4" t="s">
        <v>17</v>
      </c>
      <c r="C16" s="3"/>
      <c r="D16" s="6"/>
      <c r="E16" s="7"/>
      <c r="F16" s="7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90.75" customHeight="1">
      <c r="A17" s="2"/>
      <c r="B17" s="4" t="s">
        <v>62</v>
      </c>
      <c r="C17" s="3"/>
      <c r="D17" s="6" t="s">
        <v>12</v>
      </c>
      <c r="E17" s="7"/>
      <c r="F17" s="7"/>
      <c r="G17" s="8"/>
      <c r="H17" s="11" t="s">
        <v>24</v>
      </c>
      <c r="I17" s="12">
        <v>856</v>
      </c>
      <c r="J17" s="13" t="s">
        <v>41</v>
      </c>
      <c r="K17" s="13">
        <v>53445.8</v>
      </c>
      <c r="L17" s="12">
        <v>1013</v>
      </c>
      <c r="M17" s="13">
        <v>798</v>
      </c>
      <c r="N17" s="43">
        <f>N28+N32+N37+N41+N46+N51+N57+N62+N66+N71</f>
        <v>62557.19768999999</v>
      </c>
      <c r="O17" s="12"/>
      <c r="P17" s="13"/>
      <c r="Q17" s="13"/>
    </row>
    <row r="18" spans="1:17" ht="51" customHeight="1">
      <c r="A18" s="2"/>
      <c r="B18" s="4" t="s">
        <v>19</v>
      </c>
      <c r="C18" s="3"/>
      <c r="D18" s="6" t="s">
        <v>11</v>
      </c>
      <c r="E18" s="7"/>
      <c r="F18" s="7"/>
      <c r="G18" s="8"/>
      <c r="H18" s="11" t="s">
        <v>25</v>
      </c>
      <c r="I18" s="12">
        <v>535</v>
      </c>
      <c r="J18" s="13" t="s">
        <v>40</v>
      </c>
      <c r="K18" s="47">
        <v>17263.5</v>
      </c>
      <c r="L18" s="12">
        <v>687</v>
      </c>
      <c r="M18" s="13">
        <v>413</v>
      </c>
      <c r="N18" s="43">
        <f>N75+N79+N83+N88+N92</f>
        <v>19623.30112</v>
      </c>
      <c r="O18" s="12"/>
      <c r="P18" s="13"/>
      <c r="Q18" s="13"/>
    </row>
    <row r="19" spans="1:17" ht="51" customHeight="1">
      <c r="A19" s="2"/>
      <c r="B19" s="4" t="s">
        <v>30</v>
      </c>
      <c r="C19" s="3"/>
      <c r="D19" s="6" t="s">
        <v>31</v>
      </c>
      <c r="E19" s="7"/>
      <c r="F19" s="7"/>
      <c r="G19" s="8"/>
      <c r="H19" s="11" t="s">
        <v>32</v>
      </c>
      <c r="I19" s="12">
        <v>856</v>
      </c>
      <c r="J19" s="14" t="s">
        <v>43</v>
      </c>
      <c r="K19" s="13">
        <v>725.8</v>
      </c>
      <c r="L19" s="12">
        <v>1013</v>
      </c>
      <c r="M19" s="14">
        <v>444</v>
      </c>
      <c r="N19" s="43">
        <f>N29+N34+N38+N43+N48+N53+N59+N63+N68+N72+N97+N101</f>
        <v>725.1005299999999</v>
      </c>
      <c r="O19" s="12"/>
      <c r="P19" s="14"/>
      <c r="Q19" s="13"/>
    </row>
    <row r="20" spans="1:17" ht="50.25" customHeight="1">
      <c r="A20" s="2"/>
      <c r="B20" s="4" t="s">
        <v>20</v>
      </c>
      <c r="C20" s="3"/>
      <c r="D20" s="6" t="s">
        <v>12</v>
      </c>
      <c r="E20" s="7"/>
      <c r="F20" s="7"/>
      <c r="G20" s="8"/>
      <c r="H20" s="11" t="s">
        <v>24</v>
      </c>
      <c r="I20" s="12">
        <v>856</v>
      </c>
      <c r="J20" s="16" t="s">
        <v>42</v>
      </c>
      <c r="K20" s="47">
        <v>5282.8</v>
      </c>
      <c r="L20" s="12">
        <v>1013</v>
      </c>
      <c r="M20" s="16">
        <v>771</v>
      </c>
      <c r="N20" s="13">
        <f>N96+N100</f>
        <v>12546.099999999999</v>
      </c>
      <c r="O20" s="12"/>
      <c r="P20" s="16"/>
      <c r="Q20" s="13"/>
    </row>
    <row r="21" spans="1:17" ht="8.2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4"/>
      <c r="N21" s="64"/>
      <c r="O21" s="64"/>
      <c r="P21" s="64"/>
      <c r="Q21" s="65"/>
    </row>
    <row r="22" spans="1:17" ht="18.75" hidden="1">
      <c r="A22" s="68"/>
      <c r="B22" s="69"/>
      <c r="C22" s="69"/>
      <c r="D22" s="70"/>
      <c r="E22" s="70"/>
      <c r="F22" s="70"/>
      <c r="G22" s="70"/>
      <c r="H22" s="70"/>
      <c r="I22" s="70"/>
      <c r="J22" s="70"/>
      <c r="K22" s="70"/>
      <c r="L22" s="64"/>
      <c r="M22" s="64"/>
      <c r="N22" s="64"/>
      <c r="O22" s="64"/>
      <c r="P22" s="64"/>
      <c r="Q22" s="65"/>
    </row>
    <row r="23" spans="1:17" ht="18.75" customHeight="1" hidden="1">
      <c r="A23" s="2"/>
      <c r="B23" s="4"/>
      <c r="C23" s="3"/>
      <c r="D23" s="6"/>
      <c r="E23" s="7"/>
      <c r="F23" s="7"/>
      <c r="G23" s="8"/>
      <c r="H23" s="5"/>
      <c r="I23" s="12"/>
      <c r="J23" s="14"/>
      <c r="K23" s="13"/>
      <c r="L23" s="12"/>
      <c r="M23" s="14"/>
      <c r="N23" s="13"/>
      <c r="O23" s="12"/>
      <c r="P23" s="14"/>
      <c r="Q23" s="13"/>
    </row>
    <row r="24" spans="1:17" ht="12.75" customHeight="1" hidden="1">
      <c r="A24" s="2"/>
      <c r="B24" s="4"/>
      <c r="C24" s="3"/>
      <c r="D24" s="6"/>
      <c r="E24" s="7"/>
      <c r="F24" s="7"/>
      <c r="G24" s="8"/>
      <c r="H24" s="5"/>
      <c r="I24" s="5"/>
      <c r="J24" s="15"/>
      <c r="K24" s="5"/>
      <c r="L24" s="5"/>
      <c r="M24" s="15"/>
      <c r="N24" s="5"/>
      <c r="O24" s="5"/>
      <c r="P24" s="15"/>
      <c r="Q24" s="5"/>
    </row>
    <row r="25" spans="1:17" ht="50.25" customHeight="1" hidden="1">
      <c r="A25" s="24"/>
      <c r="B25" s="25"/>
      <c r="C25" s="26"/>
      <c r="D25" s="27"/>
      <c r="E25" s="28"/>
      <c r="F25" s="28"/>
      <c r="G25" s="29"/>
      <c r="H25" s="30"/>
      <c r="I25" s="31"/>
      <c r="J25" s="32"/>
      <c r="K25" s="33"/>
      <c r="L25" s="31"/>
      <c r="M25" s="32"/>
      <c r="N25" s="33"/>
      <c r="O25" s="31"/>
      <c r="P25" s="32"/>
      <c r="Q25" s="33"/>
    </row>
    <row r="26" spans="1:17" ht="16.5" customHeight="1" hidden="1">
      <c r="A26" s="71"/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</row>
    <row r="27" spans="1:17" ht="15.75" customHeight="1">
      <c r="A27" s="34"/>
      <c r="B27" s="83" t="s">
        <v>64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76.5">
      <c r="A28" s="2"/>
      <c r="B28" s="4" t="s">
        <v>62</v>
      </c>
      <c r="C28" s="3"/>
      <c r="D28" s="6" t="s">
        <v>12</v>
      </c>
      <c r="E28" s="7"/>
      <c r="F28" s="7"/>
      <c r="G28" s="8"/>
      <c r="H28" s="11" t="s">
        <v>24</v>
      </c>
      <c r="I28" s="12"/>
      <c r="J28" s="13">
        <v>5</v>
      </c>
      <c r="K28" s="43">
        <f>(20600+245844+486497)/1000</f>
        <v>752.941</v>
      </c>
      <c r="L28" s="12"/>
      <c r="M28" s="13">
        <v>0</v>
      </c>
      <c r="N28" s="43">
        <v>920.23</v>
      </c>
      <c r="O28" s="12"/>
      <c r="P28" s="13"/>
      <c r="Q28" s="13"/>
    </row>
    <row r="29" spans="1:17" ht="33.75">
      <c r="A29" s="5"/>
      <c r="B29" s="4" t="s">
        <v>30</v>
      </c>
      <c r="C29" s="3"/>
      <c r="D29" s="6" t="s">
        <v>31</v>
      </c>
      <c r="E29" s="7"/>
      <c r="F29" s="7"/>
      <c r="G29" s="8"/>
      <c r="H29" s="11" t="s">
        <v>32</v>
      </c>
      <c r="I29" s="12"/>
      <c r="J29" s="14">
        <v>0</v>
      </c>
      <c r="K29" s="48">
        <v>7.65</v>
      </c>
      <c r="L29" s="12"/>
      <c r="M29" s="14">
        <v>0</v>
      </c>
      <c r="N29" s="13">
        <v>0</v>
      </c>
      <c r="O29" s="12"/>
      <c r="P29" s="14"/>
      <c r="Q29" s="13"/>
    </row>
    <row r="30" spans="1:17" ht="12.75">
      <c r="A30" s="40"/>
      <c r="B30" s="41"/>
      <c r="C30" s="40"/>
      <c r="D30" s="35"/>
      <c r="E30" s="42"/>
      <c r="F30" s="42"/>
      <c r="G30" s="42"/>
      <c r="H30" s="36"/>
      <c r="I30" s="37"/>
      <c r="J30" s="38"/>
      <c r="K30" s="39"/>
      <c r="L30" s="37"/>
      <c r="M30" s="38"/>
      <c r="N30" s="39"/>
      <c r="O30" s="37"/>
      <c r="P30" s="38"/>
      <c r="Q30" s="39"/>
    </row>
    <row r="31" spans="1:17" ht="12.75">
      <c r="A31" s="40"/>
      <c r="B31" s="61" t="s">
        <v>45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76.5">
      <c r="A32" s="2"/>
      <c r="B32" s="4" t="s">
        <v>62</v>
      </c>
      <c r="C32" s="3"/>
      <c r="D32" s="6" t="s">
        <v>12</v>
      </c>
      <c r="E32" s="7"/>
      <c r="F32" s="7"/>
      <c r="G32" s="8"/>
      <c r="H32" s="11" t="s">
        <v>24</v>
      </c>
      <c r="I32" s="12"/>
      <c r="J32" s="13">
        <v>5</v>
      </c>
      <c r="K32" s="43">
        <f>(20600+382287+914681)/1000</f>
        <v>1317.568</v>
      </c>
      <c r="L32" s="12"/>
      <c r="M32" s="13">
        <v>7</v>
      </c>
      <c r="N32" s="43">
        <f>(637883.29+21156.81+972810.19)/1000</f>
        <v>1631.85029</v>
      </c>
      <c r="O32" s="12"/>
      <c r="P32" s="13"/>
      <c r="Q32" s="13"/>
    </row>
    <row r="33" spans="1:17" ht="45">
      <c r="A33" s="2"/>
      <c r="B33" s="4" t="s">
        <v>19</v>
      </c>
      <c r="C33" s="3"/>
      <c r="D33" s="6" t="s">
        <v>11</v>
      </c>
      <c r="E33" s="7"/>
      <c r="F33" s="7"/>
      <c r="G33" s="8"/>
      <c r="H33" s="11" t="s">
        <v>25</v>
      </c>
      <c r="I33" s="12"/>
      <c r="J33" s="13">
        <v>11</v>
      </c>
      <c r="K33" s="47"/>
      <c r="L33" s="12"/>
      <c r="M33" s="13">
        <v>9</v>
      </c>
      <c r="N33" s="43"/>
      <c r="O33" s="12"/>
      <c r="P33" s="13"/>
      <c r="Q33" s="13"/>
    </row>
    <row r="34" spans="1:17" ht="33.75">
      <c r="A34" s="5"/>
      <c r="B34" s="4" t="s">
        <v>30</v>
      </c>
      <c r="C34" s="3"/>
      <c r="D34" s="6" t="s">
        <v>31</v>
      </c>
      <c r="E34" s="7"/>
      <c r="F34" s="7"/>
      <c r="G34" s="8"/>
      <c r="H34" s="11" t="s">
        <v>32</v>
      </c>
      <c r="I34" s="12"/>
      <c r="J34" s="14">
        <v>0</v>
      </c>
      <c r="K34" s="43">
        <v>0</v>
      </c>
      <c r="L34" s="12"/>
      <c r="M34" s="14">
        <v>0</v>
      </c>
      <c r="N34" s="43">
        <v>0</v>
      </c>
      <c r="O34" s="12"/>
      <c r="P34" s="14"/>
      <c r="Q34" s="13"/>
    </row>
    <row r="36" spans="2:17" ht="12.75">
      <c r="B36" s="61" t="s">
        <v>46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76.5">
      <c r="A37" s="2"/>
      <c r="B37" s="4" t="s">
        <v>62</v>
      </c>
      <c r="C37" s="3"/>
      <c r="D37" s="6" t="s">
        <v>12</v>
      </c>
      <c r="E37" s="7"/>
      <c r="F37" s="7"/>
      <c r="G37" s="8"/>
      <c r="H37" s="11" t="s">
        <v>24</v>
      </c>
      <c r="I37" s="12"/>
      <c r="J37" s="13">
        <v>43</v>
      </c>
      <c r="K37" s="43">
        <f>(115900+1258072+3058059)/1000</f>
        <v>4432.031</v>
      </c>
      <c r="L37" s="12"/>
      <c r="M37" s="13">
        <v>32</v>
      </c>
      <c r="N37" s="43">
        <v>4394.75</v>
      </c>
      <c r="O37" s="12"/>
      <c r="P37" s="13"/>
      <c r="Q37" s="13"/>
    </row>
    <row r="38" spans="1:17" ht="33.75">
      <c r="A38" s="5"/>
      <c r="B38" s="4" t="s">
        <v>30</v>
      </c>
      <c r="C38" s="3"/>
      <c r="D38" s="6" t="s">
        <v>31</v>
      </c>
      <c r="E38" s="7"/>
      <c r="F38" s="7"/>
      <c r="G38" s="8"/>
      <c r="H38" s="11" t="s">
        <v>32</v>
      </c>
      <c r="I38" s="12"/>
      <c r="J38" s="14">
        <v>10</v>
      </c>
      <c r="K38" s="48">
        <v>15.3</v>
      </c>
      <c r="L38" s="12"/>
      <c r="M38" s="14">
        <v>10</v>
      </c>
      <c r="N38" s="48">
        <v>16.11</v>
      </c>
      <c r="O38" s="12"/>
      <c r="P38" s="14"/>
      <c r="Q38" s="13"/>
    </row>
    <row r="39" spans="2:11" ht="15.75"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2:17" ht="12.75">
      <c r="B40" s="61" t="s">
        <v>47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76.5">
      <c r="A41" s="2"/>
      <c r="B41" s="4" t="s">
        <v>62</v>
      </c>
      <c r="C41" s="3"/>
      <c r="D41" s="6" t="s">
        <v>12</v>
      </c>
      <c r="E41" s="7"/>
      <c r="F41" s="7"/>
      <c r="G41" s="8"/>
      <c r="H41" s="11" t="s">
        <v>24</v>
      </c>
      <c r="I41" s="12"/>
      <c r="J41" s="13">
        <v>3</v>
      </c>
      <c r="K41" s="43">
        <f>(18400+855014+682200)/1000</f>
        <v>1555.614</v>
      </c>
      <c r="L41" s="12"/>
      <c r="M41" s="13">
        <v>4</v>
      </c>
      <c r="N41" s="43">
        <f>(18622.34+1181342.4+1069731.33)/1000</f>
        <v>2269.6960700000004</v>
      </c>
      <c r="O41" s="12"/>
      <c r="P41" s="13"/>
      <c r="Q41" s="13"/>
    </row>
    <row r="42" spans="1:17" ht="45">
      <c r="A42" s="2"/>
      <c r="B42" s="4" t="s">
        <v>19</v>
      </c>
      <c r="C42" s="3"/>
      <c r="D42" s="6" t="s">
        <v>11</v>
      </c>
      <c r="E42" s="7"/>
      <c r="F42" s="7"/>
      <c r="G42" s="8"/>
      <c r="H42" s="11" t="s">
        <v>25</v>
      </c>
      <c r="I42" s="12"/>
      <c r="J42" s="13">
        <v>10</v>
      </c>
      <c r="K42" s="47"/>
      <c r="L42" s="12"/>
      <c r="M42" s="13">
        <v>10</v>
      </c>
      <c r="N42" s="43"/>
      <c r="O42" s="12"/>
      <c r="P42" s="13"/>
      <c r="Q42" s="13"/>
    </row>
    <row r="43" spans="1:17" ht="33.75">
      <c r="A43" s="5"/>
      <c r="B43" s="4" t="s">
        <v>30</v>
      </c>
      <c r="C43" s="3"/>
      <c r="D43" s="6" t="s">
        <v>31</v>
      </c>
      <c r="E43" s="7"/>
      <c r="F43" s="7"/>
      <c r="G43" s="8"/>
      <c r="H43" s="11" t="s">
        <v>32</v>
      </c>
      <c r="I43" s="12"/>
      <c r="J43" s="14">
        <v>0</v>
      </c>
      <c r="K43" s="43">
        <v>0</v>
      </c>
      <c r="L43" s="12"/>
      <c r="M43" s="14">
        <v>0</v>
      </c>
      <c r="N43" s="43">
        <v>0</v>
      </c>
      <c r="O43" s="12"/>
      <c r="P43" s="14"/>
      <c r="Q43" s="13"/>
    </row>
    <row r="45" spans="2:17" ht="12.75">
      <c r="B45" s="61" t="s">
        <v>48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76.5">
      <c r="A46" s="5"/>
      <c r="B46" s="4" t="s">
        <v>62</v>
      </c>
      <c r="C46" s="3"/>
      <c r="D46" s="6" t="s">
        <v>12</v>
      </c>
      <c r="E46" s="7"/>
      <c r="F46" s="7"/>
      <c r="G46" s="8"/>
      <c r="H46" s="11" t="s">
        <v>24</v>
      </c>
      <c r="I46" s="12"/>
      <c r="J46" s="13">
        <v>23</v>
      </c>
      <c r="K46" s="43">
        <f>(53100+844817.58+3545722-30000)/1000</f>
        <v>4413.63958</v>
      </c>
      <c r="L46" s="12"/>
      <c r="M46" s="13">
        <v>26</v>
      </c>
      <c r="N46" s="43">
        <f>(95636.09+1287679.82+3719285.14-30000)/1000</f>
        <v>5072.601050000001</v>
      </c>
      <c r="O46" s="12"/>
      <c r="P46" s="13"/>
      <c r="Q46" s="13"/>
    </row>
    <row r="47" spans="1:17" ht="45">
      <c r="A47" s="5"/>
      <c r="B47" s="4" t="s">
        <v>19</v>
      </c>
      <c r="C47" s="3"/>
      <c r="D47" s="6" t="s">
        <v>11</v>
      </c>
      <c r="E47" s="7"/>
      <c r="F47" s="7"/>
      <c r="G47" s="8"/>
      <c r="H47" s="11" t="s">
        <v>25</v>
      </c>
      <c r="I47" s="12"/>
      <c r="J47" s="13">
        <v>16</v>
      </c>
      <c r="K47" s="47"/>
      <c r="L47" s="12"/>
      <c r="M47" s="13">
        <v>19</v>
      </c>
      <c r="N47" s="43"/>
      <c r="O47" s="12"/>
      <c r="P47" s="13"/>
      <c r="Q47" s="13"/>
    </row>
    <row r="48" spans="1:17" ht="33.75">
      <c r="A48" s="5"/>
      <c r="B48" s="4" t="s">
        <v>30</v>
      </c>
      <c r="C48" s="3"/>
      <c r="D48" s="6" t="s">
        <v>31</v>
      </c>
      <c r="E48" s="7"/>
      <c r="F48" s="7"/>
      <c r="G48" s="8"/>
      <c r="H48" s="11" t="s">
        <v>32</v>
      </c>
      <c r="I48" s="12"/>
      <c r="J48" s="14">
        <v>20</v>
      </c>
      <c r="K48" s="43">
        <v>0</v>
      </c>
      <c r="L48" s="12"/>
      <c r="M48" s="14">
        <v>20</v>
      </c>
      <c r="N48" s="48">
        <f>(1610.53+30600)/1000</f>
        <v>32.21053</v>
      </c>
      <c r="O48" s="12"/>
      <c r="P48" s="14"/>
      <c r="Q48" s="13"/>
    </row>
    <row r="50" spans="2:17" ht="12.75">
      <c r="B50" s="61" t="s">
        <v>49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ht="76.5">
      <c r="A51" s="5"/>
      <c r="B51" s="4" t="s">
        <v>62</v>
      </c>
      <c r="C51" s="3"/>
      <c r="D51" s="6" t="s">
        <v>12</v>
      </c>
      <c r="E51" s="7"/>
      <c r="F51" s="7"/>
      <c r="G51" s="8"/>
      <c r="H51" s="11" t="s">
        <v>24</v>
      </c>
      <c r="I51" s="12"/>
      <c r="J51" s="13">
        <v>37</v>
      </c>
      <c r="K51" s="43">
        <f>(79000+1211719+3514872)/1000</f>
        <v>4805.591</v>
      </c>
      <c r="L51" s="12"/>
      <c r="M51" s="13">
        <v>36</v>
      </c>
      <c r="N51" s="43">
        <f>(125396.77+1672624.29+3761252.42)/1000</f>
        <v>5559.273480000001</v>
      </c>
      <c r="O51" s="12"/>
      <c r="P51" s="13"/>
      <c r="Q51" s="13"/>
    </row>
    <row r="52" spans="1:17" ht="45">
      <c r="A52" s="5"/>
      <c r="B52" s="4" t="s">
        <v>19</v>
      </c>
      <c r="C52" s="3"/>
      <c r="D52" s="6" t="s">
        <v>11</v>
      </c>
      <c r="E52" s="7"/>
      <c r="F52" s="7"/>
      <c r="G52" s="8"/>
      <c r="H52" s="11" t="s">
        <v>25</v>
      </c>
      <c r="I52" s="12"/>
      <c r="J52" s="13">
        <v>15</v>
      </c>
      <c r="K52" s="47"/>
      <c r="L52" s="12"/>
      <c r="M52" s="13">
        <v>15</v>
      </c>
      <c r="N52" s="43"/>
      <c r="O52" s="12"/>
      <c r="P52" s="13"/>
      <c r="Q52" s="13"/>
    </row>
    <row r="53" spans="1:17" ht="33.75">
      <c r="A53" s="5"/>
      <c r="B53" s="4" t="s">
        <v>30</v>
      </c>
      <c r="C53" s="3"/>
      <c r="D53" s="6" t="s">
        <v>31</v>
      </c>
      <c r="E53" s="7"/>
      <c r="F53" s="7"/>
      <c r="G53" s="8"/>
      <c r="H53" s="11" t="s">
        <v>32</v>
      </c>
      <c r="I53" s="12"/>
      <c r="J53" s="14">
        <v>37</v>
      </c>
      <c r="K53" s="47">
        <v>56.61</v>
      </c>
      <c r="L53" s="12"/>
      <c r="M53" s="14">
        <v>37</v>
      </c>
      <c r="N53" s="48">
        <v>59.59</v>
      </c>
      <c r="O53" s="12"/>
      <c r="P53" s="14"/>
      <c r="Q53" s="13"/>
    </row>
    <row r="54" spans="1:17" ht="12.75">
      <c r="A54" s="40"/>
      <c r="B54" s="49"/>
      <c r="C54" s="50"/>
      <c r="D54" s="35"/>
      <c r="E54" s="51"/>
      <c r="F54" s="51"/>
      <c r="G54" s="52"/>
      <c r="H54" s="36"/>
      <c r="I54" s="37"/>
      <c r="J54" s="53"/>
      <c r="K54" s="54"/>
      <c r="L54" s="37"/>
      <c r="M54" s="53"/>
      <c r="N54" s="55"/>
      <c r="O54" s="37"/>
      <c r="P54" s="53"/>
      <c r="Q54" s="39"/>
    </row>
    <row r="56" spans="2:17" ht="12.75">
      <c r="B56" s="61" t="s">
        <v>50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76.5">
      <c r="A57" s="5"/>
      <c r="B57" s="4" t="s">
        <v>62</v>
      </c>
      <c r="C57" s="3"/>
      <c r="D57" s="6" t="s">
        <v>12</v>
      </c>
      <c r="E57" s="7"/>
      <c r="F57" s="7"/>
      <c r="G57" s="8"/>
      <c r="H57" s="11" t="s">
        <v>24</v>
      </c>
      <c r="I57" s="12"/>
      <c r="J57" s="13">
        <v>188</v>
      </c>
      <c r="K57" s="43">
        <f>(1936000+2785232.42+11082681-50000)/1000</f>
        <v>15753.91342</v>
      </c>
      <c r="L57" s="12"/>
      <c r="M57" s="13">
        <v>187</v>
      </c>
      <c r="N57" s="43">
        <f>(3735890.74+4211429.51+12151687.98-30000)/1000</f>
        <v>20069.00823</v>
      </c>
      <c r="O57" s="12"/>
      <c r="P57" s="13"/>
      <c r="Q57" s="13"/>
    </row>
    <row r="58" spans="1:17" ht="45">
      <c r="A58" s="5"/>
      <c r="B58" s="4" t="s">
        <v>19</v>
      </c>
      <c r="C58" s="3"/>
      <c r="D58" s="6" t="s">
        <v>11</v>
      </c>
      <c r="E58" s="7"/>
      <c r="F58" s="7"/>
      <c r="G58" s="8"/>
      <c r="H58" s="11" t="s">
        <v>25</v>
      </c>
      <c r="I58" s="12"/>
      <c r="J58" s="13">
        <v>5</v>
      </c>
      <c r="K58" s="47"/>
      <c r="L58" s="12"/>
      <c r="M58" s="13">
        <v>9</v>
      </c>
      <c r="N58" s="43"/>
      <c r="O58" s="12"/>
      <c r="P58" s="13"/>
      <c r="Q58" s="13"/>
    </row>
    <row r="59" spans="1:17" ht="33.75">
      <c r="A59" s="5"/>
      <c r="B59" s="4" t="s">
        <v>30</v>
      </c>
      <c r="C59" s="3"/>
      <c r="D59" s="6" t="s">
        <v>31</v>
      </c>
      <c r="E59" s="7"/>
      <c r="F59" s="7"/>
      <c r="G59" s="8"/>
      <c r="H59" s="11" t="s">
        <v>32</v>
      </c>
      <c r="I59" s="12"/>
      <c r="J59" s="14">
        <v>45</v>
      </c>
      <c r="K59" s="48">
        <v>68.85</v>
      </c>
      <c r="L59" s="12"/>
      <c r="M59" s="14">
        <v>45</v>
      </c>
      <c r="N59" s="48">
        <v>72.47</v>
      </c>
      <c r="O59" s="12"/>
      <c r="P59" s="14"/>
      <c r="Q59" s="13"/>
    </row>
    <row r="61" spans="2:17" ht="12.75">
      <c r="B61" s="61" t="s">
        <v>51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t="76.5">
      <c r="A62" s="5"/>
      <c r="B62" s="4" t="s">
        <v>62</v>
      </c>
      <c r="C62" s="3"/>
      <c r="D62" s="6" t="s">
        <v>12</v>
      </c>
      <c r="E62" s="7"/>
      <c r="F62" s="7"/>
      <c r="G62" s="8"/>
      <c r="H62" s="11" t="s">
        <v>24</v>
      </c>
      <c r="I62" s="12"/>
      <c r="J62" s="13">
        <v>28</v>
      </c>
      <c r="K62" s="13">
        <f>(58600+1342927+2268693-30000)/1000</f>
        <v>3640.22</v>
      </c>
      <c r="L62" s="12"/>
      <c r="M62" s="13">
        <v>29</v>
      </c>
      <c r="N62" s="43">
        <f>(57467.15+1363118.33+2414294.68-30000)/1000</f>
        <v>3804.88016</v>
      </c>
      <c r="O62" s="12"/>
      <c r="P62" s="13"/>
      <c r="Q62" s="13"/>
    </row>
    <row r="63" spans="1:17" ht="33.75">
      <c r="A63" s="5"/>
      <c r="B63" s="4" t="s">
        <v>30</v>
      </c>
      <c r="C63" s="3"/>
      <c r="D63" s="6" t="s">
        <v>31</v>
      </c>
      <c r="E63" s="7"/>
      <c r="F63" s="7"/>
      <c r="G63" s="8"/>
      <c r="H63" s="11" t="s">
        <v>32</v>
      </c>
      <c r="I63" s="12"/>
      <c r="J63" s="14">
        <v>0</v>
      </c>
      <c r="K63" s="47">
        <v>30.6</v>
      </c>
      <c r="L63" s="12"/>
      <c r="M63" s="14">
        <v>0</v>
      </c>
      <c r="N63" s="43">
        <v>0</v>
      </c>
      <c r="O63" s="12"/>
      <c r="P63" s="14"/>
      <c r="Q63" s="13"/>
    </row>
    <row r="65" spans="2:17" ht="12.75">
      <c r="B65" s="61" t="s">
        <v>52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t="76.5">
      <c r="A66" s="5"/>
      <c r="B66" s="4" t="s">
        <v>62</v>
      </c>
      <c r="C66" s="3"/>
      <c r="D66" s="6" t="s">
        <v>12</v>
      </c>
      <c r="E66" s="7"/>
      <c r="F66" s="7"/>
      <c r="G66" s="8"/>
      <c r="H66" s="11" t="s">
        <v>24</v>
      </c>
      <c r="I66" s="12"/>
      <c r="J66" s="13">
        <v>39</v>
      </c>
      <c r="K66" s="45">
        <f>(80000+1136356+3766382-30000)/1000</f>
        <v>4952.738</v>
      </c>
      <c r="L66" s="12"/>
      <c r="M66" s="13">
        <v>37</v>
      </c>
      <c r="N66" s="43">
        <f>(76717.04+1411004.33+4065275.34-30000)/1000</f>
        <v>5522.99671</v>
      </c>
      <c r="O66" s="12"/>
      <c r="P66" s="13"/>
      <c r="Q66" s="13"/>
    </row>
    <row r="67" spans="1:17" ht="45">
      <c r="A67" s="5"/>
      <c r="B67" s="4" t="s">
        <v>19</v>
      </c>
      <c r="C67" s="3"/>
      <c r="D67" s="6" t="s">
        <v>11</v>
      </c>
      <c r="E67" s="7"/>
      <c r="F67" s="7"/>
      <c r="G67" s="8"/>
      <c r="H67" s="11" t="s">
        <v>25</v>
      </c>
      <c r="I67" s="12"/>
      <c r="J67" s="13">
        <v>26</v>
      </c>
      <c r="K67" s="47"/>
      <c r="L67" s="12"/>
      <c r="M67" s="13">
        <v>27</v>
      </c>
      <c r="N67" s="43"/>
      <c r="O67" s="12"/>
      <c r="P67" s="13"/>
      <c r="Q67" s="13"/>
    </row>
    <row r="68" spans="1:17" ht="33.75">
      <c r="A68" s="5"/>
      <c r="B68" s="4" t="s">
        <v>30</v>
      </c>
      <c r="C68" s="3"/>
      <c r="D68" s="6" t="s">
        <v>31</v>
      </c>
      <c r="E68" s="7"/>
      <c r="F68" s="7"/>
      <c r="G68" s="8"/>
      <c r="H68" s="11" t="s">
        <v>32</v>
      </c>
      <c r="I68" s="12"/>
      <c r="J68" s="14">
        <v>33</v>
      </c>
      <c r="K68" s="48">
        <v>50.49</v>
      </c>
      <c r="L68" s="12"/>
      <c r="M68" s="14">
        <v>33</v>
      </c>
      <c r="N68" s="48">
        <v>53.15</v>
      </c>
      <c r="O68" s="12"/>
      <c r="P68" s="14"/>
      <c r="Q68" s="13"/>
    </row>
    <row r="70" spans="2:17" ht="12.75">
      <c r="B70" s="61" t="s">
        <v>53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ht="76.5">
      <c r="A71" s="5"/>
      <c r="B71" s="4" t="s">
        <v>62</v>
      </c>
      <c r="C71" s="3"/>
      <c r="D71" s="6" t="s">
        <v>12</v>
      </c>
      <c r="E71" s="7"/>
      <c r="F71" s="7"/>
      <c r="G71" s="8"/>
      <c r="H71" s="11" t="s">
        <v>24</v>
      </c>
      <c r="I71" s="12"/>
      <c r="J71" s="13">
        <v>428</v>
      </c>
      <c r="K71" s="43">
        <f>(335400+1956782+9559831-30500)/1000</f>
        <v>11821.513</v>
      </c>
      <c r="L71" s="12"/>
      <c r="M71" s="13">
        <v>440</v>
      </c>
      <c r="N71" s="43">
        <f>(260518.8+2673387.71+10378005.19)/1000</f>
        <v>13311.911699999999</v>
      </c>
      <c r="O71" s="12"/>
      <c r="P71" s="13"/>
      <c r="Q71" s="13"/>
    </row>
    <row r="72" spans="1:17" ht="33.75">
      <c r="A72" s="5"/>
      <c r="B72" s="4" t="s">
        <v>30</v>
      </c>
      <c r="C72" s="3"/>
      <c r="D72" s="6" t="s">
        <v>31</v>
      </c>
      <c r="E72" s="7"/>
      <c r="F72" s="7"/>
      <c r="G72" s="8"/>
      <c r="H72" s="11" t="s">
        <v>32</v>
      </c>
      <c r="I72" s="12"/>
      <c r="J72" s="14">
        <v>120</v>
      </c>
      <c r="K72" s="48">
        <v>183.6</v>
      </c>
      <c r="L72" s="12"/>
      <c r="M72" s="14">
        <v>120</v>
      </c>
      <c r="N72" s="48">
        <v>193.26</v>
      </c>
      <c r="O72" s="12"/>
      <c r="P72" s="14"/>
      <c r="Q72" s="13"/>
    </row>
    <row r="74" spans="2:17" ht="12.75">
      <c r="B74" s="57" t="s">
        <v>54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45">
      <c r="A75" s="5"/>
      <c r="B75" s="4" t="s">
        <v>19</v>
      </c>
      <c r="C75" s="3"/>
      <c r="D75" s="6" t="s">
        <v>11</v>
      </c>
      <c r="E75" s="7"/>
      <c r="F75" s="7"/>
      <c r="G75" s="8"/>
      <c r="H75" s="11" t="s">
        <v>25</v>
      </c>
      <c r="I75" s="12"/>
      <c r="J75" s="13">
        <v>39</v>
      </c>
      <c r="K75" s="43">
        <f>(799778+1191263)/1000</f>
        <v>1991.041</v>
      </c>
      <c r="L75" s="12"/>
      <c r="M75" s="13">
        <v>35</v>
      </c>
      <c r="N75" s="48">
        <f>(702923.83+1729512.89)/1000</f>
        <v>2432.4367199999997</v>
      </c>
      <c r="O75" s="12"/>
      <c r="P75" s="13"/>
      <c r="Q75" s="13"/>
    </row>
    <row r="78" spans="2:17" ht="12.75">
      <c r="B78" s="57" t="s">
        <v>55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ht="45">
      <c r="A79" s="5"/>
      <c r="B79" s="4" t="s">
        <v>19</v>
      </c>
      <c r="C79" s="3"/>
      <c r="D79" s="6" t="s">
        <v>11</v>
      </c>
      <c r="E79" s="7"/>
      <c r="F79" s="7"/>
      <c r="G79" s="8"/>
      <c r="H79" s="11" t="s">
        <v>25</v>
      </c>
      <c r="I79" s="12"/>
      <c r="J79" s="13">
        <v>18</v>
      </c>
      <c r="K79" s="43">
        <f>(533634+829517)/1000</f>
        <v>1363.151</v>
      </c>
      <c r="L79" s="12"/>
      <c r="M79" s="13">
        <v>14</v>
      </c>
      <c r="N79" s="48">
        <f>(1062616.23+535044.23)/1000</f>
        <v>1597.66046</v>
      </c>
      <c r="O79" s="12"/>
      <c r="P79" s="13"/>
      <c r="Q79" s="13"/>
    </row>
    <row r="82" spans="2:17" ht="12.75">
      <c r="B82" s="57" t="s">
        <v>56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ht="45">
      <c r="A83" s="5"/>
      <c r="B83" s="4" t="s">
        <v>19</v>
      </c>
      <c r="C83" s="3"/>
      <c r="D83" s="6" t="s">
        <v>11</v>
      </c>
      <c r="E83" s="7"/>
      <c r="F83" s="7"/>
      <c r="G83" s="8"/>
      <c r="H83" s="11" t="s">
        <v>25</v>
      </c>
      <c r="I83" s="12"/>
      <c r="J83" s="13">
        <v>52</v>
      </c>
      <c r="K83" s="43">
        <f>(1121805+2354986)/1000</f>
        <v>3476.791</v>
      </c>
      <c r="L83" s="12"/>
      <c r="M83" s="13">
        <v>49</v>
      </c>
      <c r="N83" s="48">
        <f>(2359292.18+1324893.29)/1000</f>
        <v>3684.1854700000004</v>
      </c>
      <c r="O83" s="12"/>
      <c r="P83" s="13"/>
      <c r="Q83" s="13"/>
    </row>
    <row r="87" spans="2:17" ht="12.75">
      <c r="B87" s="57" t="s">
        <v>57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ht="45">
      <c r="A88" s="5"/>
      <c r="B88" s="4" t="s">
        <v>19</v>
      </c>
      <c r="C88" s="3"/>
      <c r="D88" s="6" t="s">
        <v>11</v>
      </c>
      <c r="E88" s="7"/>
      <c r="F88" s="7"/>
      <c r="G88" s="8"/>
      <c r="H88" s="11" t="s">
        <v>25</v>
      </c>
      <c r="I88" s="12"/>
      <c r="J88" s="13">
        <v>82</v>
      </c>
      <c r="K88" s="43">
        <f>(1166930+2811881)/1000</f>
        <v>3978.811</v>
      </c>
      <c r="L88" s="12"/>
      <c r="M88" s="13">
        <v>79</v>
      </c>
      <c r="N88" s="48">
        <f>(3009039.43+1476118.47)/1000</f>
        <v>4485.1579</v>
      </c>
      <c r="O88" s="12"/>
      <c r="P88" s="13"/>
      <c r="Q88" s="13"/>
    </row>
    <row r="91" spans="2:17" ht="12.75">
      <c r="B91" s="57" t="s">
        <v>58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ht="45">
      <c r="A92" s="5"/>
      <c r="B92" s="4" t="s">
        <v>19</v>
      </c>
      <c r="C92" s="3"/>
      <c r="D92" s="6" t="s">
        <v>11</v>
      </c>
      <c r="E92" s="7"/>
      <c r="F92" s="7"/>
      <c r="G92" s="8"/>
      <c r="H92" s="11" t="s">
        <v>25</v>
      </c>
      <c r="I92" s="12"/>
      <c r="J92" s="13">
        <v>138</v>
      </c>
      <c r="K92" s="43">
        <f>(2362753+4090953)/1000</f>
        <v>6453.706</v>
      </c>
      <c r="L92" s="12"/>
      <c r="M92" s="13">
        <v>147</v>
      </c>
      <c r="N92" s="48">
        <f>(5158128.08+2195052.49+70680)/1000</f>
        <v>7423.860570000001</v>
      </c>
      <c r="O92" s="12"/>
      <c r="P92" s="13"/>
      <c r="Q92" s="13"/>
    </row>
    <row r="95" spans="2:17" ht="12.75">
      <c r="B95" s="56" t="s">
        <v>59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ht="45">
      <c r="A96" s="5"/>
      <c r="B96" s="4" t="s">
        <v>20</v>
      </c>
      <c r="C96" s="3"/>
      <c r="D96" s="6" t="s">
        <v>12</v>
      </c>
      <c r="E96" s="7"/>
      <c r="F96" s="7"/>
      <c r="G96" s="8"/>
      <c r="H96" s="11" t="s">
        <v>24</v>
      </c>
      <c r="I96" s="12"/>
      <c r="J96" s="16">
        <v>478</v>
      </c>
      <c r="K96" s="45">
        <v>2147.1</v>
      </c>
      <c r="L96" s="12"/>
      <c r="M96" s="16">
        <v>547</v>
      </c>
      <c r="N96" s="13">
        <v>2405.8</v>
      </c>
      <c r="O96" s="12"/>
      <c r="P96" s="16"/>
      <c r="Q96" s="13"/>
    </row>
    <row r="97" spans="1:17" ht="33.75">
      <c r="A97" s="5"/>
      <c r="B97" s="4" t="s">
        <v>30</v>
      </c>
      <c r="C97" s="3"/>
      <c r="D97" s="6" t="s">
        <v>31</v>
      </c>
      <c r="E97" s="7"/>
      <c r="F97" s="7"/>
      <c r="G97" s="8"/>
      <c r="H97" s="11" t="s">
        <v>32</v>
      </c>
      <c r="I97" s="12"/>
      <c r="J97" s="14">
        <v>35</v>
      </c>
      <c r="K97" s="13">
        <v>53.55</v>
      </c>
      <c r="L97" s="12"/>
      <c r="M97" s="14">
        <v>35</v>
      </c>
      <c r="N97" s="47">
        <v>56.31</v>
      </c>
      <c r="O97" s="12"/>
      <c r="P97" s="14"/>
      <c r="Q97" s="13"/>
    </row>
    <row r="99" spans="2:17" ht="12.75">
      <c r="B99" s="56" t="s">
        <v>60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ht="45">
      <c r="A100" s="5"/>
      <c r="B100" s="4" t="s">
        <v>20</v>
      </c>
      <c r="C100" s="3"/>
      <c r="D100" s="6" t="s">
        <v>12</v>
      </c>
      <c r="E100" s="7"/>
      <c r="F100" s="7"/>
      <c r="G100" s="8"/>
      <c r="H100" s="11" t="s">
        <v>24</v>
      </c>
      <c r="I100" s="12"/>
      <c r="J100" s="16">
        <v>228</v>
      </c>
      <c r="K100" s="43">
        <v>3135.7</v>
      </c>
      <c r="L100" s="12"/>
      <c r="M100" s="16">
        <v>224</v>
      </c>
      <c r="N100" s="13">
        <v>10140.3</v>
      </c>
      <c r="O100" s="12"/>
      <c r="P100" s="16"/>
      <c r="Q100" s="13"/>
    </row>
    <row r="101" spans="1:17" ht="33.75">
      <c r="A101" s="5"/>
      <c r="B101" s="4" t="s">
        <v>30</v>
      </c>
      <c r="C101" s="3"/>
      <c r="D101" s="6" t="s">
        <v>31</v>
      </c>
      <c r="E101" s="7"/>
      <c r="F101" s="7"/>
      <c r="G101" s="8"/>
      <c r="H101" s="11" t="s">
        <v>32</v>
      </c>
      <c r="I101" s="12"/>
      <c r="J101" s="14">
        <v>144</v>
      </c>
      <c r="K101" s="43">
        <f>215.15+44</f>
        <v>259.15</v>
      </c>
      <c r="L101" s="12"/>
      <c r="M101" s="14">
        <v>144</v>
      </c>
      <c r="N101" s="13">
        <v>242</v>
      </c>
      <c r="O101" s="12"/>
      <c r="P101" s="14"/>
      <c r="Q101" s="13"/>
    </row>
    <row r="103" ht="12.75">
      <c r="K103" s="46"/>
    </row>
    <row r="104" spans="2:11" ht="12.75">
      <c r="B104" t="s">
        <v>65</v>
      </c>
      <c r="K104" s="46"/>
    </row>
    <row r="105" ht="12.75">
      <c r="B105" t="s">
        <v>66</v>
      </c>
    </row>
  </sheetData>
  <sheetProtection/>
  <mergeCells count="42">
    <mergeCell ref="B78:Q78"/>
    <mergeCell ref="B40:Q40"/>
    <mergeCell ref="B39:K39"/>
    <mergeCell ref="A21:Q21"/>
    <mergeCell ref="B56:Q56"/>
    <mergeCell ref="B61:Q61"/>
    <mergeCell ref="B31:Q31"/>
    <mergeCell ref="B36:Q36"/>
    <mergeCell ref="A22:Q22"/>
    <mergeCell ref="A26:Q26"/>
    <mergeCell ref="B74:Q74"/>
    <mergeCell ref="H10:H12"/>
    <mergeCell ref="B27:Q27"/>
    <mergeCell ref="B65:Q65"/>
    <mergeCell ref="B70:Q70"/>
    <mergeCell ref="B45:Q45"/>
    <mergeCell ref="B50:Q50"/>
    <mergeCell ref="A13:Q13"/>
    <mergeCell ref="A14:Q14"/>
    <mergeCell ref="B6:K6"/>
    <mergeCell ref="L10:N11"/>
    <mergeCell ref="A10:C12"/>
    <mergeCell ref="E10:G10"/>
    <mergeCell ref="D10:D12"/>
    <mergeCell ref="E11:G11"/>
    <mergeCell ref="B7:K7"/>
    <mergeCell ref="B8:K8"/>
    <mergeCell ref="B95:Q95"/>
    <mergeCell ref="B99:Q99"/>
    <mergeCell ref="B82:Q82"/>
    <mergeCell ref="B87:Q87"/>
    <mergeCell ref="B91:Q91"/>
    <mergeCell ref="N1:Q1"/>
    <mergeCell ref="N2:Q2"/>
    <mergeCell ref="N3:Q3"/>
    <mergeCell ref="I10:K11"/>
    <mergeCell ref="H1:K1"/>
    <mergeCell ref="H2:K2"/>
    <mergeCell ref="O10:Q11"/>
    <mergeCell ref="B9:K9"/>
    <mergeCell ref="H3:K3"/>
    <mergeCell ref="B5:K5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Куклина Ольга Николаевна</dc:creator>
  <cp:keywords/>
  <dc:description/>
  <cp:lastModifiedBy>1</cp:lastModifiedBy>
  <cp:lastPrinted>2014-02-20T09:28:45Z</cp:lastPrinted>
  <dcterms:created xsi:type="dcterms:W3CDTF">2010-03-04T08:49:22Z</dcterms:created>
  <dcterms:modified xsi:type="dcterms:W3CDTF">2014-04-11T11:05:23Z</dcterms:modified>
  <cp:category/>
  <cp:version/>
  <cp:contentType/>
  <cp:contentStatus/>
</cp:coreProperties>
</file>